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565" firstSheet="15" activeTab="17"/>
  </bookViews>
  <sheets>
    <sheet name="Stock evol" sheetId="1" r:id="rId1"/>
    <sheet name="Datos IPCVA" sheetId="2" r:id="rId2"/>
    <sheet name="% hemb y P novillo" sheetId="3" r:id="rId3"/>
    <sheet name="P granos y Ind nov-maíz" sheetId="4" r:id="rId4"/>
    <sheet name="Contin Indice maiz novillo" sheetId="5" r:id="rId5"/>
    <sheet name="País vs Prov-lim def, lim indef" sheetId="6" r:id="rId6"/>
    <sheet name="Uso de suelo Prov" sheetId="7" r:id="rId7"/>
    <sheet name="Estratos" sheetId="8" r:id="rId8"/>
    <sheet name="Prácticas de manejo 1" sheetId="9" r:id="rId9"/>
    <sheet name="Partidos descartados" sheetId="10" r:id="rId10"/>
    <sheet name="Pract 2 - Vac no oblig" sheetId="11" r:id="rId11"/>
    <sheet name="Stock y EAPs con cabezas-zonas" sheetId="12" r:id="rId12"/>
    <sheet name="Cálculo de superficies" sheetId="13" r:id="rId13"/>
    <sheet name="Superf ganadera" sheetId="14" r:id="rId14"/>
    <sheet name="Predominancia de sup" sheetId="15" r:id="rId15"/>
    <sheet name="Carga Animal-zonas" sheetId="16" r:id="rId16"/>
    <sheet name="Porcentaje de parición" sheetId="17" r:id="rId17"/>
    <sheet name="Terneros nacidos" sheetId="18" r:id="rId18"/>
  </sheets>
  <externalReferences>
    <externalReference r:id="rId21"/>
  </externalReferences>
  <definedNames/>
  <calcPr fullCalcOnLoad="1"/>
</workbook>
</file>

<file path=xl/comments10.xml><?xml version="1.0" encoding="utf-8"?>
<comments xmlns="http://schemas.openxmlformats.org/spreadsheetml/2006/main">
  <authors>
    <author>WinuE</author>
  </authors>
  <commentList>
    <comment ref="B80" authorId="0">
      <text>
        <r>
          <rPr>
            <b/>
            <sz val="8"/>
            <rFont val="Tahoma"/>
            <family val="0"/>
          </rPr>
          <t>Quiza no deba excluirlo del análisis, pero su variación porcentual es impresionante y puede distorsionar los resultados del mismo</t>
        </r>
      </text>
    </comment>
    <comment ref="C23" authorId="0">
      <text>
        <r>
          <rPr>
            <b/>
            <sz val="8"/>
            <rFont val="Tahoma"/>
            <family val="0"/>
          </rPr>
          <t>no aparece en el 88 como partido</t>
        </r>
      </text>
    </comment>
    <comment ref="C21" authorId="0">
      <text>
        <r>
          <t/>
        </r>
      </text>
    </comment>
    <comment ref="C19" authorId="0">
      <text>
        <r>
          <rPr>
            <b/>
            <sz val="8"/>
            <rFont val="Tahoma"/>
            <family val="0"/>
          </rPr>
          <t>Noa aparece como partido en 1988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De estos tres partidos ninguno aparece en el de 1988 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No existe en 2002
</t>
        </r>
      </text>
    </comment>
    <comment ref="C9" authorId="0">
      <text>
        <r>
          <rPr>
            <b/>
            <sz val="8"/>
            <rFont val="Tahoma"/>
            <family val="0"/>
          </rPr>
          <t>No aparece en el censo 88 como partido</t>
        </r>
      </text>
    </comment>
  </commentList>
</comments>
</file>

<file path=xl/comments11.xml><?xml version="1.0" encoding="utf-8"?>
<comments xmlns="http://schemas.openxmlformats.org/spreadsheetml/2006/main">
  <authors>
    <author>WinuE</author>
  </authors>
  <commentList>
    <comment ref="B74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  <comment ref="B59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F27" authorId="0">
      <text>
        <r>
          <rPr>
            <b/>
            <sz val="8"/>
            <rFont val="Tahoma"/>
            <family val="0"/>
          </rPr>
          <t>se le sumaron a las EAPs de Magdalena 214 EAPs que son del partido de Punta Indio</t>
        </r>
      </text>
    </comment>
    <comment ref="E56" authorId="0">
      <text>
        <r>
          <rPr>
            <b/>
            <sz val="8"/>
            <rFont val="Tahoma"/>
            <family val="0"/>
          </rPr>
          <t>No aparece en el de 2002</t>
        </r>
      </text>
    </comment>
    <comment ref="F74" authorId="0">
      <text>
        <r>
          <rPr>
            <b/>
            <sz val="8"/>
            <rFont val="Tahoma"/>
            <family val="0"/>
          </rPr>
          <t>Se le sumaron 164 EAPs que en 2002 tenía el partido de Florentino Ameghino, para que sean comparables las cifras</t>
        </r>
      </text>
    </comment>
    <comment ref="L27" authorId="0">
      <text>
        <r>
          <rPr>
            <b/>
            <sz val="8"/>
            <rFont val="Tahoma"/>
            <family val="0"/>
          </rPr>
          <t>se le sumaron a las EAPs de Magdalena 214 EAPs que son del partido de Punta Indio</t>
        </r>
      </text>
    </comment>
    <comment ref="J60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K56" authorId="0">
      <text>
        <r>
          <rPr>
            <b/>
            <sz val="8"/>
            <rFont val="Tahoma"/>
            <family val="0"/>
          </rPr>
          <t>No aparece en el de 2002</t>
        </r>
      </text>
    </comment>
    <comment ref="J74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  <comment ref="L74" authorId="0">
      <text>
        <r>
          <rPr>
            <b/>
            <sz val="8"/>
            <rFont val="Tahoma"/>
            <family val="0"/>
          </rPr>
          <t>Se le sumaron 164 EAPs que en 2002 tenía el partido de Florentino Ameghino, para que sean comparables las cifras</t>
        </r>
      </text>
    </comment>
  </commentList>
</comments>
</file>

<file path=xl/comments12.xml><?xml version="1.0" encoding="utf-8"?>
<comments xmlns="http://schemas.openxmlformats.org/spreadsheetml/2006/main">
  <authors>
    <author>WinuE</author>
  </authors>
  <commentList>
    <comment ref="D20" authorId="0">
      <text>
        <r>
          <rPr>
            <b/>
            <sz val="8"/>
            <rFont val="Tahoma"/>
            <family val="0"/>
          </rPr>
          <t>Se le sumaron a las cabezas de Magdalena 109.890 cabezas que tenían Punta Indio en 2002</t>
        </r>
      </text>
    </comment>
    <comment ref="H20" authorId="0">
      <text>
        <r>
          <rPr>
            <b/>
            <sz val="8"/>
            <rFont val="Tahoma"/>
            <family val="0"/>
          </rPr>
          <t>se le sumaron a las EAPs de Magdalena 214 EAPs que son del partido de Punta Indio</t>
        </r>
      </text>
    </comment>
    <comment ref="G41" authorId="0">
      <text>
        <r>
          <rPr>
            <b/>
            <sz val="8"/>
            <rFont val="Tahoma"/>
            <family val="0"/>
          </rPr>
          <t>No aparece en el de 2002</t>
        </r>
      </text>
    </comment>
    <comment ref="B45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B62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  <comment ref="D62" authorId="0">
      <text>
        <r>
          <rPr>
            <b/>
            <sz val="8"/>
            <rFont val="Tahoma"/>
            <family val="0"/>
          </rPr>
          <t>Se le sumaron a las cabezas de Gral Pinto 150.564 cabezas de Florentino Ameghino</t>
        </r>
      </text>
    </comment>
    <comment ref="H62" authorId="0">
      <text>
        <r>
          <rPr>
            <b/>
            <sz val="8"/>
            <rFont val="Tahoma"/>
            <family val="0"/>
          </rPr>
          <t>Se le sumaron 164 EAPs que en 2002 tenía el partido de Florentino Ameghino, para que sean comparables las cifras</t>
        </r>
      </text>
    </comment>
  </commentList>
</comments>
</file>

<file path=xl/comments13.xml><?xml version="1.0" encoding="utf-8"?>
<comments xmlns="http://schemas.openxmlformats.org/spreadsheetml/2006/main">
  <authors>
    <author>WinuE</author>
  </authors>
  <commentList>
    <comment ref="A26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A47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  <comment ref="H47" authorId="0">
      <text>
        <r>
          <rPr>
            <b/>
            <sz val="8"/>
            <rFont val="Tahoma"/>
            <family val="0"/>
          </rPr>
          <t>Le sume 637 de Puna Indio</t>
        </r>
      </text>
    </comment>
    <comment ref="H63" authorId="0">
      <text>
        <r>
          <rPr>
            <b/>
            <sz val="8"/>
            <rFont val="Tahoma"/>
            <family val="0"/>
          </rPr>
          <t>Le sume 29815,5 de F Ameghino</t>
        </r>
      </text>
    </comment>
  </commentList>
</comments>
</file>

<file path=xl/comments15.xml><?xml version="1.0" encoding="utf-8"?>
<comments xmlns="http://schemas.openxmlformats.org/spreadsheetml/2006/main">
  <authors>
    <author>WinuE</author>
  </authors>
  <commentList>
    <comment ref="C8" authorId="0">
      <text>
        <r>
          <rPr>
            <b/>
            <sz val="8"/>
            <rFont val="Tahoma"/>
            <family val="0"/>
          </rPr>
          <t>Columna copiada del cuadro 1</t>
        </r>
      </text>
    </comment>
    <comment ref="D8" authorId="0">
      <text>
        <r>
          <rPr>
            <b/>
            <sz val="8"/>
            <rFont val="Tahoma"/>
            <family val="0"/>
          </rPr>
          <t>Columna copiada del cuadro 1</t>
        </r>
      </text>
    </comment>
    <comment ref="E8" authorId="0">
      <text>
        <r>
          <rPr>
            <b/>
            <sz val="8"/>
            <rFont val="Tahoma"/>
            <family val="0"/>
          </rPr>
          <t>Columna copiada del cuadro 2</t>
        </r>
      </text>
    </comment>
    <comment ref="F8" authorId="0">
      <text>
        <r>
          <rPr>
            <b/>
            <sz val="8"/>
            <rFont val="Tahoma"/>
            <family val="0"/>
          </rPr>
          <t>Columna copiada del cuadro 2</t>
        </r>
      </text>
    </comment>
    <comment ref="B36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B48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</commentList>
</comments>
</file>

<file path=xl/comments17.xml><?xml version="1.0" encoding="utf-8"?>
<comments xmlns="http://schemas.openxmlformats.org/spreadsheetml/2006/main">
  <authors>
    <author>WinuE</author>
  </authors>
  <commentList>
    <comment ref="B37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  <comment ref="B55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</commentList>
</comments>
</file>

<file path=xl/comments18.xml><?xml version="1.0" encoding="utf-8"?>
<comments xmlns="http://schemas.openxmlformats.org/spreadsheetml/2006/main">
  <authors>
    <author>WinuE</author>
  </authors>
  <commentList>
    <comment ref="B58" authorId="0">
      <text>
        <r>
          <rPr>
            <b/>
            <sz val="8"/>
            <rFont val="Tahoma"/>
            <family val="0"/>
          </rPr>
          <t>En el 88 ambos territorios figuraban como Gral. Pinto, en la actualidad son dos partidos.</t>
        </r>
      </text>
    </comment>
    <comment ref="B38" authorId="0">
      <text>
        <r>
          <rPr>
            <b/>
            <sz val="8"/>
            <rFont val="Tahoma"/>
            <family val="0"/>
          </rPr>
          <t>Tienen otro orden en la tabla de 1988</t>
        </r>
      </text>
    </comment>
  </commentList>
</comments>
</file>

<file path=xl/comments6.xml><?xml version="1.0" encoding="utf-8"?>
<comments xmlns="http://schemas.openxmlformats.org/spreadsheetml/2006/main">
  <authors>
    <author>WinuE</author>
  </authors>
  <commentList>
    <comment ref="B11" authorId="0">
      <text>
        <r>
          <rPr>
            <b/>
            <sz val="8"/>
            <rFont val="Tahoma"/>
            <family val="0"/>
          </rPr>
          <t>sólo se consideraron las EAPs con límites definidos</t>
        </r>
      </text>
    </comment>
    <comment ref="C11" authorId="0">
      <text>
        <r>
          <rPr>
            <b/>
            <sz val="8"/>
            <rFont val="Tahoma"/>
            <family val="0"/>
          </rPr>
          <t>Sólo tengo en cuenta las EAPs con límites definidos</t>
        </r>
      </text>
    </comment>
    <comment ref="B12" authorId="0">
      <text>
        <r>
          <rPr>
            <b/>
            <sz val="8"/>
            <rFont val="Tahoma"/>
            <family val="0"/>
          </rPr>
          <t>Pagina 11 del cuaderno n 5 del CNA 88 correspondiente a los resultados generales para la provincia de Bs As</t>
        </r>
      </text>
    </comment>
    <comment ref="C12" authorId="0">
      <text>
        <r>
          <rPr>
            <b/>
            <sz val="8"/>
            <rFont val="Tahoma"/>
            <family val="0"/>
          </rPr>
          <t>no se toman en cuenta 42.864 que son con limites indefinidos</t>
        </r>
      </text>
    </comment>
    <comment ref="C13" authorId="0">
      <text>
        <r>
          <rPr>
            <b/>
            <sz val="8"/>
            <rFont val="Tahoma"/>
            <family val="0"/>
          </rPr>
          <t>no se toman en cuenta 36.108 que son con limites indefinidos</t>
        </r>
      </text>
    </comment>
    <comment ref="B25" authorId="0">
      <text>
        <r>
          <rPr>
            <b/>
            <sz val="8"/>
            <rFont val="Tahoma"/>
            <family val="0"/>
          </rPr>
          <t>Pagina 115 del cuaderno n 5 del CNA 88 correspondiente a los resultados generales para la provincia de Bs As</t>
        </r>
      </text>
    </comment>
    <comment ref="C25" authorId="0">
      <text>
        <r>
          <rPr>
            <b/>
            <sz val="8"/>
            <rFont val="Tahoma"/>
            <family val="0"/>
          </rPr>
          <t>es el total con limites definidos en el cuadro 25, el cuadro T3 muestra un mayor numero (incluye ambas categorias de EAPs) con 249.984</t>
        </r>
      </text>
    </comment>
    <comment ref="B26" authorId="0">
      <text>
        <r>
          <rPr>
            <b/>
            <sz val="8"/>
            <rFont val="Tahoma"/>
            <family val="0"/>
          </rPr>
          <t>Son sólo las de límites definidos, se excluyen 9 EAPs sin límites definidos</t>
        </r>
      </text>
    </comment>
    <comment ref="C26" authorId="0">
      <text>
        <r>
          <rPr>
            <b/>
            <sz val="8"/>
            <rFont val="Tahoma"/>
            <family val="0"/>
          </rPr>
          <t>cuadro 19, sólo considerando las EAPs con límites definidos y dejando de lado 23.381 sin límites definidos</t>
        </r>
      </text>
    </comment>
    <comment ref="B45" authorId="0">
      <text>
        <r>
          <rPr>
            <b/>
            <sz val="8"/>
            <rFont val="Tahoma"/>
            <family val="0"/>
          </rPr>
          <t>Pagina 115 del cuaderno n 5 del CNA 88 correspondiente a los resultados generales para la provincia de Bs As</t>
        </r>
      </text>
    </comment>
    <comment ref="C45" authorId="0">
      <text>
        <r>
          <rPr>
            <b/>
            <sz val="8"/>
            <rFont val="Tahoma"/>
            <family val="0"/>
          </rPr>
          <t>cuadro 24 referido a las EAPs con límites definidos puesto que en el cuadro T3 encontramos un numero mayor de cabezas (47.075.156)</t>
        </r>
      </text>
    </comment>
    <comment ref="B46" authorId="0">
      <text>
        <r>
          <rPr>
            <b/>
            <sz val="8"/>
            <rFont val="Tahoma"/>
            <family val="0"/>
          </rPr>
          <t>Se excluyen 522 cabezas que están comprendidas dentro de las EAPs con límites indefinidos</t>
        </r>
      </text>
    </comment>
  </commentList>
</comments>
</file>

<file path=xl/comments7.xml><?xml version="1.0" encoding="utf-8"?>
<comments xmlns="http://schemas.openxmlformats.org/spreadsheetml/2006/main">
  <authors>
    <author>WinuE</author>
  </authors>
  <commentList>
    <comment ref="B11" authorId="0">
      <text>
        <r>
          <rPr>
            <b/>
            <sz val="8"/>
            <rFont val="Tahoma"/>
            <family val="0"/>
          </rPr>
          <t>Del Cuadro 11 Superficie total de las EAPs, por tipo de uso de la tierra, según partido OJO!! Que no puse por partido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Cuadro 4.1 </t>
        </r>
      </text>
    </comment>
    <comment ref="E20" authorId="0">
      <text>
        <r>
          <rPr>
            <b/>
            <sz val="8"/>
            <rFont val="Tahoma"/>
            <family val="0"/>
          </rPr>
          <t>en el 88 se denomina pasturas naturales</t>
        </r>
      </text>
    </comment>
    <comment ref="J22" authorId="0">
      <text>
        <r>
          <rPr>
            <b/>
            <sz val="8"/>
            <rFont val="Tahoma"/>
            <family val="0"/>
          </rPr>
          <t>No se tiene dato</t>
        </r>
      </text>
    </comment>
    <comment ref="B22" authorId="0">
      <text>
        <r>
          <rPr>
            <b/>
            <sz val="8"/>
            <rFont val="Tahoma"/>
            <family val="0"/>
          </rPr>
          <t>Del Cuadro 11 Superficie total de las EAPs, por tipo de uso de la tierra, según partido OJO!! Que no puse por partido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Cuadro 4.1 </t>
        </r>
      </text>
    </comment>
  </commentList>
</comments>
</file>

<file path=xl/comments8.xml><?xml version="1.0" encoding="utf-8"?>
<comments xmlns="http://schemas.openxmlformats.org/spreadsheetml/2006/main">
  <authors>
    <author>WinuE</author>
  </authors>
  <commentList>
    <comment ref="A8" authorId="0">
      <text>
        <r>
          <rPr>
            <b/>
            <sz val="8"/>
            <rFont val="Tahoma"/>
            <family val="0"/>
          </rPr>
          <t>Cuadro 6.34</t>
        </r>
      </text>
    </comment>
  </commentList>
</comments>
</file>

<file path=xl/comments9.xml><?xml version="1.0" encoding="utf-8"?>
<comments xmlns="http://schemas.openxmlformats.org/spreadsheetml/2006/main">
  <authors>
    <author>WinuE</author>
  </authors>
  <commentList>
    <comment ref="B10" authorId="0">
      <text>
        <r>
          <rPr>
            <b/>
            <sz val="8"/>
            <rFont val="Tahoma"/>
            <family val="0"/>
          </rPr>
          <t>Incluye EAPs con rodeo de carne y EAPs con rodeo de tambo</t>
        </r>
      </text>
    </comment>
  </commentList>
</comments>
</file>

<file path=xl/sharedStrings.xml><?xml version="1.0" encoding="utf-8"?>
<sst xmlns="http://schemas.openxmlformats.org/spreadsheetml/2006/main" count="1636" uniqueCount="457">
  <si>
    <t>Carga animal* = carga animal recalculada según el criterio de Peretti y Gomez (1991)</t>
  </si>
  <si>
    <t>1 vacuno = 6,7 ovinos</t>
  </si>
  <si>
    <t>1 vacuno =1 yeguarizo</t>
  </si>
  <si>
    <t>Equivalencias que toma Peretti y Gomez (1991):</t>
  </si>
  <si>
    <t>Carga Animal*</t>
  </si>
  <si>
    <t>Sup ganadera</t>
  </si>
  <si>
    <t>Total Stock ganado (A+B+C)</t>
  </si>
  <si>
    <t>Ovinos (C)</t>
  </si>
  <si>
    <t>Equinos (B)</t>
  </si>
  <si>
    <t>Bovinos (A)</t>
  </si>
  <si>
    <t>Variación porcentual de la carga animal para toda la pcia de Bs As</t>
  </si>
  <si>
    <t>Sup Ganadera</t>
  </si>
  <si>
    <t>Sumatoria</t>
  </si>
  <si>
    <t>Total Part.</t>
  </si>
  <si>
    <t>Tres Arroyos</t>
  </si>
  <si>
    <t>Tandil</t>
  </si>
  <si>
    <t>San Cayetano</t>
  </si>
  <si>
    <t>Necochea</t>
  </si>
  <si>
    <t>Lobería</t>
  </si>
  <si>
    <t>General Pueyrredón</t>
  </si>
  <si>
    <t>General Alvarado</t>
  </si>
  <si>
    <t>Coronel Pringles</t>
  </si>
  <si>
    <t>Coronel Dorrego</t>
  </si>
  <si>
    <t>Balcarce</t>
  </si>
  <si>
    <t>Adolfo Gonzales Chaves</t>
  </si>
  <si>
    <t>Villarino</t>
  </si>
  <si>
    <t>Tornquist</t>
  </si>
  <si>
    <t>Saavedra</t>
  </si>
  <si>
    <t>Puán</t>
  </si>
  <si>
    <t>Patagones</t>
  </si>
  <si>
    <t>Guaminí</t>
  </si>
  <si>
    <t>Coronel Suárez</t>
  </si>
  <si>
    <t>Coronel de Marina L. Rosales</t>
  </si>
  <si>
    <t>Bahía Blanca</t>
  </si>
  <si>
    <t>Adolfo Alsina</t>
  </si>
  <si>
    <t>Zárate</t>
  </si>
  <si>
    <t>Suipacha</t>
  </si>
  <si>
    <t>San Vicente</t>
  </si>
  <si>
    <t>San Andrés de Giles</t>
  </si>
  <si>
    <t>Roque Pérez</t>
  </si>
  <si>
    <t>Navarro</t>
  </si>
  <si>
    <t>Monte</t>
  </si>
  <si>
    <t>Mercedes</t>
  </si>
  <si>
    <t>Marcos Paz</t>
  </si>
  <si>
    <t>Luján</t>
  </si>
  <si>
    <t>Lobos</t>
  </si>
  <si>
    <t>La Plata</t>
  </si>
  <si>
    <t>General Rodríguez</t>
  </si>
  <si>
    <t>General Paz</t>
  </si>
  <si>
    <t>General Las Heras</t>
  </si>
  <si>
    <t>Exaltación de la Cruz</t>
  </si>
  <si>
    <t>Cañuelas</t>
  </si>
  <si>
    <t>Campana</t>
  </si>
  <si>
    <t>Brandsen</t>
  </si>
  <si>
    <t>Berisso</t>
  </si>
  <si>
    <t>25 de Mayo</t>
  </si>
  <si>
    <t>Pehuajó</t>
  </si>
  <si>
    <t>9 de Julio</t>
  </si>
  <si>
    <t>Hipólito Yrigoyen</t>
  </si>
  <si>
    <t>General Viamonte</t>
  </si>
  <si>
    <t>Daireaux</t>
  </si>
  <si>
    <t>Chivilcoy</t>
  </si>
  <si>
    <t>Carlos Casares</t>
  </si>
  <si>
    <t>Bragado</t>
  </si>
  <si>
    <t>Bolívar</t>
  </si>
  <si>
    <t>Alberti</t>
  </si>
  <si>
    <t>Tres Lomas</t>
  </si>
  <si>
    <t>Trenque Lauquen</t>
  </si>
  <si>
    <t>Salliqueló</t>
  </si>
  <si>
    <t>Rivadavia</t>
  </si>
  <si>
    <t>Pellegrini</t>
  </si>
  <si>
    <t>Lincoln</t>
  </si>
  <si>
    <t>Leandro N. Alem</t>
  </si>
  <si>
    <t>General Villegas</t>
  </si>
  <si>
    <t>Gral. Pinto abarcaba en 88 a F. Ameghino</t>
  </si>
  <si>
    <t>Carlos Tejedor</t>
  </si>
  <si>
    <t>San Pedro</t>
  </si>
  <si>
    <t>San Nicolás</t>
  </si>
  <si>
    <t>San Antonio de Areco</t>
  </si>
  <si>
    <t>Salto</t>
  </si>
  <si>
    <t>Rojas</t>
  </si>
  <si>
    <t>Ramallo</t>
  </si>
  <si>
    <t>Pergamino</t>
  </si>
  <si>
    <t>Junín</t>
  </si>
  <si>
    <t>General Arenales</t>
  </si>
  <si>
    <t>Colón</t>
  </si>
  <si>
    <t>Chacabuco</t>
  </si>
  <si>
    <t>Carmen de Areco</t>
  </si>
  <si>
    <t>Capitán Sarmiento</t>
  </si>
  <si>
    <t>Bmé Mitre ahora es Arrecifes</t>
  </si>
  <si>
    <t>Baradero</t>
  </si>
  <si>
    <t>Tordillo</t>
  </si>
  <si>
    <t>Tapalqué</t>
  </si>
  <si>
    <t>Saladillo</t>
  </si>
  <si>
    <t>Rauch</t>
  </si>
  <si>
    <t>Pila</t>
  </si>
  <si>
    <t>Olavarría</t>
  </si>
  <si>
    <t>Mar Chiquita</t>
  </si>
  <si>
    <t>Maipú</t>
  </si>
  <si>
    <t>Magdalena abarcaba en 1988 a Punta Indio</t>
  </si>
  <si>
    <t>Las Flores</t>
  </si>
  <si>
    <t>Laprida</t>
  </si>
  <si>
    <t>General Lavalle</t>
  </si>
  <si>
    <t>General Lamadrid</t>
  </si>
  <si>
    <t>General Juan Madariaga</t>
  </si>
  <si>
    <t>General Guido</t>
  </si>
  <si>
    <t>General Belgrano</t>
  </si>
  <si>
    <t>General Alvear</t>
  </si>
  <si>
    <t>Dolores</t>
  </si>
  <si>
    <t>Chascomús</t>
  </si>
  <si>
    <t>Castelli</t>
  </si>
  <si>
    <t>Benito Juárez</t>
  </si>
  <si>
    <t>Azul</t>
  </si>
  <si>
    <t>Ayacucho</t>
  </si>
  <si>
    <t>Carga animal</t>
  </si>
  <si>
    <t>Sup. Ganadera</t>
  </si>
  <si>
    <t xml:space="preserve">Sup. Ganadera </t>
  </si>
  <si>
    <t>Var. Porcentual</t>
  </si>
  <si>
    <t>Partidos</t>
  </si>
  <si>
    <t>Zonas</t>
  </si>
  <si>
    <t xml:space="preserve">Equivalentes cabezas vacunos </t>
  </si>
  <si>
    <t>nro total de partidos con var. + de carga animal</t>
  </si>
  <si>
    <t>nro total de partidos con var. - de carga animal</t>
  </si>
  <si>
    <r>
      <t>Cálculo de carga animal por partido para cada zona</t>
    </r>
    <r>
      <rPr>
        <sz val="10"/>
        <rFont val="Arial"/>
        <family val="0"/>
      </rPr>
      <t>:</t>
    </r>
  </si>
  <si>
    <t>Comportamiento de la carga animal para el total de partidos (en nro de partidos):</t>
  </si>
  <si>
    <t>Cálculo de carga animal según Peretti y Gomez (1991) para toda la pcia:</t>
  </si>
  <si>
    <t>Mixta 5</t>
  </si>
  <si>
    <t>Mixta 6</t>
  </si>
  <si>
    <t>Mixta 7</t>
  </si>
  <si>
    <t>Mixta 8</t>
  </si>
  <si>
    <t>Mixta 9</t>
  </si>
  <si>
    <t>Stock (nro cabezas bovinas)</t>
  </si>
  <si>
    <t>Partido</t>
  </si>
  <si>
    <t>Stock 1988</t>
  </si>
  <si>
    <t>Stock 2002</t>
  </si>
  <si>
    <t>Var. porcentual</t>
  </si>
  <si>
    <t>Var. Absoluta</t>
  </si>
  <si>
    <t>EAPs 1988</t>
  </si>
  <si>
    <t>EAPs 2002</t>
  </si>
  <si>
    <t>Var. absoluta</t>
  </si>
  <si>
    <t>Magdalena</t>
  </si>
  <si>
    <t>Variación %</t>
  </si>
  <si>
    <t>Total de 100 partidos abarcados</t>
  </si>
  <si>
    <t>% de partcipación de la zona sobre el total de 100 partidos</t>
  </si>
  <si>
    <t>nro de partidos</t>
  </si>
  <si>
    <t>Stock 1988 (nro de cabezas bovinas)</t>
  </si>
  <si>
    <t>Stock 2002 (nro de cabezas bovinas)</t>
  </si>
  <si>
    <t>Var. Absoluta (nro de cabezas bovinas)</t>
  </si>
  <si>
    <t>Var. Porcentual (%)</t>
  </si>
  <si>
    <t>Nro EAPs 1988</t>
  </si>
  <si>
    <t>Nro EAPs 2002</t>
  </si>
  <si>
    <t>Var. Absoluta (nro de EAPs)</t>
  </si>
  <si>
    <r>
      <t>Cálculo de variaciones porcentuales y absolutas, para el Stock y el Nro de EAPs con cabezas bovinas, por partido para cada zona</t>
    </r>
    <r>
      <rPr>
        <sz val="10"/>
        <rFont val="Arial"/>
        <family val="0"/>
      </rPr>
      <t>:</t>
    </r>
  </si>
  <si>
    <t>Considera sólo EAPs con límites definidos</t>
  </si>
  <si>
    <t>Considera EAPS con límites definidos e indefinidos</t>
  </si>
  <si>
    <t>Cantidad de EAPs</t>
  </si>
  <si>
    <t>Total Pcia</t>
  </si>
  <si>
    <t>Total país</t>
  </si>
  <si>
    <t>% prov con respecto al total país</t>
  </si>
  <si>
    <t xml:space="preserve">Var % </t>
  </si>
  <si>
    <t>Var abs.</t>
  </si>
  <si>
    <t>Aclaración:</t>
  </si>
  <si>
    <t>En la pcia de buenos aires la cant. de EAPs sin limites definidos</t>
  </si>
  <si>
    <t xml:space="preserve"> es casi nula, sólo 52 en 1988 y 9 en 2002</t>
  </si>
  <si>
    <t>Cantidad de EAPs con ganado vacuno</t>
  </si>
  <si>
    <t>%EAPs ganaderas país sobre total de EAPs</t>
  </si>
  <si>
    <t>Var %</t>
  </si>
  <si>
    <t>Var abs</t>
  </si>
  <si>
    <t>Cantidad de Cabezas</t>
  </si>
  <si>
    <t>Cabezas</t>
  </si>
  <si>
    <t>Superficie implantada</t>
  </si>
  <si>
    <t>Superficie destinada a otros usos</t>
  </si>
  <si>
    <t>Apta no utilizada</t>
  </si>
  <si>
    <t>Prov. de Buenos Aires</t>
  </si>
  <si>
    <t>Sup. Total de las EAPs (hectareas)</t>
  </si>
  <si>
    <t>Total</t>
  </si>
  <si>
    <t>Cultivos</t>
  </si>
  <si>
    <t>Forrajeras</t>
  </si>
  <si>
    <t>Bosques y/o montes</t>
  </si>
  <si>
    <t>Cultivos sin discriminar</t>
  </si>
  <si>
    <t>anuales</t>
  </si>
  <si>
    <t>perennes</t>
  </si>
  <si>
    <t>Pastizales</t>
  </si>
  <si>
    <t>Bosques y/o montes naturales</t>
  </si>
  <si>
    <t>No apta o de desperdicio</t>
  </si>
  <si>
    <t>Caminos, parques y viviendas</t>
  </si>
  <si>
    <t>Sin discriminar uso</t>
  </si>
  <si>
    <t>Información referida sólo a las EAPs con límites definidos</t>
  </si>
  <si>
    <t>Cálculo de variaciones absolutas y porcentuales en los distintos tipos de superficie:</t>
  </si>
  <si>
    <t>Año</t>
  </si>
  <si>
    <t>Hasta 50</t>
  </si>
  <si>
    <t xml:space="preserve">51 - 100 </t>
  </si>
  <si>
    <t xml:space="preserve">101 - 200 </t>
  </si>
  <si>
    <t xml:space="preserve">201 - 350 </t>
  </si>
  <si>
    <t xml:space="preserve">351 - 500 </t>
  </si>
  <si>
    <t xml:space="preserve">501 - 750 </t>
  </si>
  <si>
    <t xml:space="preserve">751 - 1.000 </t>
  </si>
  <si>
    <t xml:space="preserve">1.001 - 1.500 </t>
  </si>
  <si>
    <t xml:space="preserve">1.501 - 2.000 </t>
  </si>
  <si>
    <t xml:space="preserve">2.001 - 3.000 </t>
  </si>
  <si>
    <t xml:space="preserve">3.001 - 4.000 </t>
  </si>
  <si>
    <t xml:space="preserve">4.001 - 6.000 </t>
  </si>
  <si>
    <t xml:space="preserve">6.001 - 8.000 </t>
  </si>
  <si>
    <t xml:space="preserve">Más de 8.000 </t>
  </si>
  <si>
    <t>Nro EAPs</t>
  </si>
  <si>
    <t>Nro Cabezas</t>
  </si>
  <si>
    <t>CNA 1988</t>
  </si>
  <si>
    <t>51 - 100</t>
  </si>
  <si>
    <t>101-200</t>
  </si>
  <si>
    <t>201-500</t>
  </si>
  <si>
    <t>501-1000</t>
  </si>
  <si>
    <t>1001-2000</t>
  </si>
  <si>
    <t>Mas de 2000</t>
  </si>
  <si>
    <t>Sumatoria de EAPs</t>
  </si>
  <si>
    <t>Sumatoria de cabezas</t>
  </si>
  <si>
    <t>% acumulado EAPS</t>
  </si>
  <si>
    <t>% acumulado cabezas</t>
  </si>
  <si>
    <t>CNA 2002</t>
  </si>
  <si>
    <t>Rodeo (nro de cabezas)</t>
  </si>
  <si>
    <t>Superficie apta no utlizada 1988</t>
  </si>
  <si>
    <t>Superficie apta no utlizada 2002</t>
  </si>
  <si>
    <t>Variación absoluta sup apta no utlizada</t>
  </si>
  <si>
    <t>Cultivos anuales 1988</t>
  </si>
  <si>
    <t>Cultivos anuales 2002</t>
  </si>
  <si>
    <t>Variación absoluta sup cultivos anuales</t>
  </si>
  <si>
    <t>Cálculo de superficie ganadera y sus variaciones porcentuales y absolutas (has):</t>
  </si>
  <si>
    <t>Var. Abs.</t>
  </si>
  <si>
    <t xml:space="preserve">Pastizales </t>
  </si>
  <si>
    <t xml:space="preserve">Total forrajeras </t>
  </si>
  <si>
    <t>EAP</t>
  </si>
  <si>
    <t>Tigre</t>
  </si>
  <si>
    <t>San Fernando</t>
  </si>
  <si>
    <t>Pilar</t>
  </si>
  <si>
    <t>Monte Hermoso</t>
  </si>
  <si>
    <t>Merlo</t>
  </si>
  <si>
    <t>La Matanza</t>
  </si>
  <si>
    <t>La Costa</t>
  </si>
  <si>
    <t>Florencio Varela</t>
  </si>
  <si>
    <t>Esteban Echeverría</t>
  </si>
  <si>
    <t>Escobar</t>
  </si>
  <si>
    <t>Ensenada</t>
  </si>
  <si>
    <t>Berazategui</t>
  </si>
  <si>
    <t>Almirante Brown</t>
  </si>
  <si>
    <t>Tres de Febrero</t>
  </si>
  <si>
    <t>Moreno</t>
  </si>
  <si>
    <t>Lomas de Zamora</t>
  </si>
  <si>
    <t>General San Martín</t>
  </si>
  <si>
    <t>Avellaneda</t>
  </si>
  <si>
    <t>-</t>
  </si>
  <si>
    <t>Lanús</t>
  </si>
  <si>
    <t>Morón</t>
  </si>
  <si>
    <t>Pinamar</t>
  </si>
  <si>
    <t>Quilmes</t>
  </si>
  <si>
    <t>San Isidro</t>
  </si>
  <si>
    <t>Villa Gesell</t>
  </si>
  <si>
    <t>Vicente López</t>
  </si>
  <si>
    <t>San Miguel</t>
  </si>
  <si>
    <t>Presidente Perón</t>
  </si>
  <si>
    <t>Malvinas Argentinas</t>
  </si>
  <si>
    <t>José C. Paz</t>
  </si>
  <si>
    <t>Ituzaingó</t>
  </si>
  <si>
    <t>Hurlingham</t>
  </si>
  <si>
    <t>Gral. Sarmiento</t>
  </si>
  <si>
    <t>Ezeiza</t>
  </si>
  <si>
    <t>Representatividad de la muestra sobre los respectivos totales de los censos:</t>
  </si>
  <si>
    <t>Año 1988</t>
  </si>
  <si>
    <t>Año 2002</t>
  </si>
  <si>
    <t>EAPs con cabezas bovinas</t>
  </si>
  <si>
    <t>Stock bovino</t>
  </si>
  <si>
    <t>Total de 100 partidos abarcados (A)</t>
  </si>
  <si>
    <t>Totales de los Censos (B)</t>
  </si>
  <si>
    <t>% s/ total que no cotempla la muestra</t>
  </si>
  <si>
    <t>% s/ total abarcado por la muestra</t>
  </si>
  <si>
    <t>Terneros nacidos</t>
  </si>
  <si>
    <t xml:space="preserve">el precio del novillo en Liniers (precio por kilo) sobre el precio del trigo en el puerto </t>
  </si>
  <si>
    <t>de Quequen (calculando también, el precio por kilo de dicho bien).</t>
  </si>
  <si>
    <t>Porcentaje de hembras faenadas 1994-2005</t>
  </si>
  <si>
    <t xml:space="preserve">Datos proporcionados por Luz Vaccarezza (Area Mercados Ganaderos, </t>
  </si>
  <si>
    <t>Secretaría de Agricultura, Ganaderia, Pesca y Alimentos):</t>
  </si>
  <si>
    <t>% Hembras faenadas</t>
  </si>
  <si>
    <t>S/D </t>
  </si>
  <si>
    <t>Existencias (en millones de cabezas)</t>
  </si>
  <si>
    <t>Faena (en millones de cabezas)</t>
  </si>
  <si>
    <t>KG Gancho</t>
  </si>
  <si>
    <t>Consumo Kg/hab/año</t>
  </si>
  <si>
    <t>X = exportaciones</t>
  </si>
  <si>
    <t>X (TN res con hueso)      - A -</t>
  </si>
  <si>
    <t>Datos varios obtenidos del Instituto de Promoción de la Carne Vacuna (IPCVA):</t>
  </si>
  <si>
    <t>Precio ($/Kg)</t>
  </si>
  <si>
    <t>media del período</t>
  </si>
  <si>
    <t>Serie de precio del kilo de novillo (1987-2005)</t>
  </si>
  <si>
    <t>Precio del novillo expresado en moneda constante de 2005</t>
  </si>
  <si>
    <t>S/D</t>
  </si>
  <si>
    <t xml:space="preserve">Producción (TN) res con         hueso             - B - </t>
  </si>
  <si>
    <t>KG Gancho      *1</t>
  </si>
  <si>
    <t>Tasa de extracción *2</t>
  </si>
  <si>
    <t>(A/Bx100)            *3</t>
  </si>
  <si>
    <t>Stock nacional(millones de cabezas)</t>
  </si>
  <si>
    <t>Stock provincia de Bs As (mill de cabezas)</t>
  </si>
  <si>
    <t>Datos sobre existencias de bovinos a nivel nacional y provincial:</t>
  </si>
  <si>
    <t>Extraídos del trabajo de González Fraga et al. (2007)</t>
  </si>
  <si>
    <t>Fuente: elaboración propia a partir de datos PEEA-UCA</t>
  </si>
  <si>
    <t>Precio en dólares estadounidenses por tonelada</t>
  </si>
  <si>
    <t>Trigo</t>
  </si>
  <si>
    <t>Soja</t>
  </si>
  <si>
    <t>Maíz</t>
  </si>
  <si>
    <t>Girasol</t>
  </si>
  <si>
    <t>Serie de datos de los precios FOB de los principales cultivos agrícolas:</t>
  </si>
  <si>
    <t>Los datos corresponden a precios promedios anuales.</t>
  </si>
  <si>
    <t>Tipo de rodeo puros y combinaciones</t>
  </si>
  <si>
    <t>Total de EAP con bovinos de carne</t>
  </si>
  <si>
    <t>Diagnostico de preñez (palpación)</t>
  </si>
  <si>
    <t>Inseminación artificial</t>
  </si>
  <si>
    <t xml:space="preserve">Recría </t>
  </si>
  <si>
    <t xml:space="preserve">Cría </t>
  </si>
  <si>
    <t xml:space="preserve">Cría e invernada </t>
  </si>
  <si>
    <t xml:space="preserve">Cría, recría e invernada </t>
  </si>
  <si>
    <t>total ciclo completo</t>
  </si>
  <si>
    <t xml:space="preserve">Exclusivamente </t>
  </si>
  <si>
    <t xml:space="preserve">Invernada </t>
  </si>
  <si>
    <t xml:space="preserve">Tambo </t>
  </si>
  <si>
    <t xml:space="preserve">Cabaña </t>
  </si>
  <si>
    <t xml:space="preserve">No especializado </t>
  </si>
  <si>
    <t xml:space="preserve">Otros </t>
  </si>
  <si>
    <t xml:space="preserve">Sin discriminar </t>
  </si>
  <si>
    <t>Invernada a campo con suplementación</t>
  </si>
  <si>
    <t>Invernada a campo sin suplementación</t>
  </si>
  <si>
    <t xml:space="preserve">Invernada a corral ( feed lot) </t>
  </si>
  <si>
    <t>Combinaciones</t>
  </si>
  <si>
    <t>Otras combinaciones</t>
  </si>
  <si>
    <t xml:space="preserve">Cría y Recría </t>
  </si>
  <si>
    <t>Cría, recría e invernada</t>
  </si>
  <si>
    <t xml:space="preserve">Recría e invernada </t>
  </si>
  <si>
    <t xml:space="preserve">Tambo y otro </t>
  </si>
  <si>
    <t>Fuente: INDEC, CNA 2002</t>
  </si>
  <si>
    <t xml:space="preserve">Información suministrada Claudia Klebat (Estadísticas primarias de la </t>
  </si>
  <si>
    <t>Total Zona 1</t>
  </si>
  <si>
    <t>Totala zona 2</t>
  </si>
  <si>
    <t>Total zona 5</t>
  </si>
  <si>
    <t>Total zona 6</t>
  </si>
  <si>
    <t>Total zona 7</t>
  </si>
  <si>
    <t>Total zona 8</t>
  </si>
  <si>
    <t>Total zona 9</t>
  </si>
  <si>
    <t>Total zona 1</t>
  </si>
  <si>
    <t>Total zona 2</t>
  </si>
  <si>
    <t>vacunas no obligatorias*</t>
  </si>
  <si>
    <t>Fuente: Elaboración propia a partir de datos del CNA 1988 y CNA 2002</t>
  </si>
  <si>
    <t>Terneros nacidos(A)</t>
  </si>
  <si>
    <t>Partidos por zonas</t>
  </si>
  <si>
    <t>Hembras en servicio (B)</t>
  </si>
  <si>
    <t>provincia de la provincia de Buenos Aires).</t>
  </si>
  <si>
    <t>Nro de EAPs con cabezas bovinas</t>
  </si>
  <si>
    <t>Porcentaje de EAPs*</t>
  </si>
  <si>
    <t>Porcentaje de prarición (A/B)</t>
  </si>
  <si>
    <t xml:space="preserve">Producción (TN) res con         hueso                              - B - </t>
  </si>
  <si>
    <t>* EAPs con cabezas bovinas que realizan dicha práctica</t>
  </si>
  <si>
    <t>Datos extraídos del CNA 1988 y CNA 2002.</t>
  </si>
  <si>
    <t>Esa alta variación porcentual podía distorsionar ciertos valores, por lo tanto se los excluyó.</t>
  </si>
  <si>
    <t>Totales zona 9</t>
  </si>
  <si>
    <t>Totales zona 8</t>
  </si>
  <si>
    <t>Totales zona 7</t>
  </si>
  <si>
    <t>Totales zona 6</t>
  </si>
  <si>
    <t>Totales zona 5</t>
  </si>
  <si>
    <t>Totales zona 2</t>
  </si>
  <si>
    <t>Totales zona 1</t>
  </si>
  <si>
    <t xml:space="preserve">Recordemos que la carga animal surge, tal como la definimos en la investigación, de la divisón del stock vacuno sobre la </t>
  </si>
  <si>
    <t>superficie ganadera.</t>
  </si>
  <si>
    <t xml:space="preserve">debe señalarse que, según Rearte (2004), el stock total bovino estaría subestimado en el CNA de 2002 por lo que esa diferencia sería menor. </t>
  </si>
  <si>
    <t>A continuación se presenta un cuadro del CNA 2002 que presenta las distintas categorías de actividades.</t>
  </si>
  <si>
    <t>sin determinar</t>
  </si>
  <si>
    <t xml:space="preserve">Año </t>
  </si>
  <si>
    <t>Indicador anual promedio novillo-maíz (1989-2004):</t>
  </si>
  <si>
    <t xml:space="preserve">La serie original mensual presentaba un empalme en Junio de 1999. </t>
  </si>
  <si>
    <t>La presente tabla surge a partir de un promedio simple que se efectuó para los 12 meses</t>
  </si>
  <si>
    <t>correspondientes para cada año de la serie original de datos.</t>
  </si>
  <si>
    <t>Mes</t>
  </si>
  <si>
    <t>Kg Maíz comprados con 1 kg de ternero</t>
  </si>
  <si>
    <t>Variaciones porcentuales de las variables anteriores:</t>
  </si>
  <si>
    <t xml:space="preserve">Datos de precios promedios anuales proporcionados por Luz Vaccarezza (Area Mercados Ganaderos, </t>
  </si>
  <si>
    <t>Indicador novillo-maíz</t>
  </si>
  <si>
    <t>en los años 1988 y 2002:</t>
  </si>
  <si>
    <t>Criterios que tomó el presente trabajo:</t>
  </si>
  <si>
    <t>Para definir cría y ciclo completo (en 2002) se decidió incluir las siguientes categorías:</t>
  </si>
  <si>
    <t>Para construir los cuadro Nº 7 y 8, que hacen referencia a las a prácticas de manejo, se tomó el siguiente criterio:</t>
  </si>
  <si>
    <t>motivos que se detallan a continuación:</t>
  </si>
  <si>
    <t>de EAPs con bovinos:</t>
  </si>
  <si>
    <t xml:space="preserve">(es importante destacar que para todos los casos son partidos con poco número </t>
  </si>
  <si>
    <t>Gral Pueyrredón</t>
  </si>
  <si>
    <t xml:space="preserve">Total </t>
  </si>
  <si>
    <t>Porcentaje de parición (A/B)</t>
  </si>
  <si>
    <t xml:space="preserve">El partido de Patagones (comprendido en la zona 8) tiene una variación muy importante en el nro </t>
  </si>
  <si>
    <t>de terneros nacidos en uno y otro año:</t>
  </si>
  <si>
    <t>Si se re calcula el % en el nac de terneros en la zona 8 sin tener en cuenta dicho partido:</t>
  </si>
  <si>
    <t xml:space="preserve">36% respecto del valor estimado en un principio. Esta diferencia da cuenta de una sobreestimación en la carga animal obtenida. No obstante ello, </t>
  </si>
  <si>
    <t>*1 = Peso promedio del animal faenado</t>
  </si>
  <si>
    <t>*2 = Faena/Stock (%)</t>
  </si>
  <si>
    <t>*3 = Proporción de exportaciones sobre el total de producción</t>
  </si>
  <si>
    <t xml:space="preserve">Datos extraídos del trabajo de Ghisa Daza (INTA Marcos Juárez) - Análisis Económico de los </t>
  </si>
  <si>
    <t>sistemas ganaderos bovinos en el sudeste de Córdoba, 2006 -</t>
  </si>
  <si>
    <t xml:space="preserve">Dicha serie fue proporcionada por J. C. Tosi, que obtuvo ese indicador a partir de dividir  </t>
  </si>
  <si>
    <t>Serie original de datos proporiconada por J. C. Tosi del indicador novillo-maíz:</t>
  </si>
  <si>
    <t>Comparaciones País contra pcia. de Buenos Aires observando las diferencias en ciertas variables cuando se tiene en cuenta úni-</t>
  </si>
  <si>
    <t>camente las EAPs con límites definidos y cuando se tiene en cuenta no sólo estas sino trambién a las EAPs con límites indefinidos:</t>
  </si>
  <si>
    <t xml:space="preserve">Cuadro de estratos (por nro de cabezas) observando participaciones acumuladas del Nro de EAPs y del stock  para la pcia de Buenos Aires </t>
  </si>
  <si>
    <t>Cuadro de estratos (por nro de cabezas) según el CNA 2002 para la pcia de Buenos Aires:</t>
  </si>
  <si>
    <t xml:space="preserve">Partidos con alguna variación porcentual mayor al 75% en la vble stock o en el nro </t>
  </si>
  <si>
    <t xml:space="preserve">Información suministrada por Claudia Klebat (Estadísticas primarias de la </t>
  </si>
  <si>
    <t>Cantidad de EAPs que realizan vacunaciones no obligatorias para 1988 y 2002 para</t>
  </si>
  <si>
    <t>de la provincia de la provincia de Buenos Aires).</t>
  </si>
  <si>
    <t xml:space="preserve"> la muestra de 100 partidos (agrupados por zonas):</t>
  </si>
  <si>
    <t>Diferencia  (B-A)</t>
  </si>
  <si>
    <t xml:space="preserve"> para la muestra de 100 partidos:</t>
  </si>
  <si>
    <t>Variaciones absolutas (has) y porcentuales (%) de la sup con cultivos anuales y de la superficie apta no utlizada</t>
  </si>
  <si>
    <t>Prácticas de manejo (excepto vacunas no obligatorias):</t>
  </si>
  <si>
    <t xml:space="preserve">ver la página siguiente. </t>
  </si>
  <si>
    <t xml:space="preserve">Para ver el criterio adoptado para determinar las categorías incluidas dentro de exclusivamente cría y ciclo completo en la investigación </t>
  </si>
  <si>
    <t>: -Exclusivamente cría - Exclusivamente invernada - Ambas (Ciclo completo)</t>
  </si>
  <si>
    <t>Estos criterios sólo fueron necesarios de tener en cuenta para el año 2002. Para 1988 no había tantas categorías, sólo existían:</t>
  </si>
  <si>
    <t>Justamente se trató de adoptar un criterio similar al de 1988 para los datos de 2002.</t>
  </si>
  <si>
    <r>
      <t>Exclusivamente cría</t>
    </r>
    <r>
      <rPr>
        <sz val="10"/>
        <rFont val="Arial"/>
        <family val="0"/>
      </rPr>
      <t xml:space="preserve"> incluye a las categorías: -Cría - Recría</t>
    </r>
  </si>
  <si>
    <r>
      <t>Ciclo completo</t>
    </r>
    <r>
      <rPr>
        <sz val="10"/>
        <rFont val="Arial"/>
        <family val="0"/>
      </rPr>
      <t xml:space="preserve"> incluye: -Cría e invernada - Cría, recría e invernada</t>
    </r>
  </si>
  <si>
    <r>
      <t>Exclusivamente Invernada:</t>
    </r>
    <r>
      <rPr>
        <sz val="10"/>
        <rFont val="Arial"/>
        <family val="2"/>
      </rPr>
      <t xml:space="preserve"> sólo se consideró en 2002 a las explotaciones exclusivamente dedicadas a la invernada.</t>
    </r>
  </si>
  <si>
    <t>Este criterio adoptado, fue aceptado por J. C. Tosi (INTA Balcarce) en una entrevista mantenida en el INTA.</t>
  </si>
  <si>
    <t xml:space="preserve">Partidos relevados por el CNA y descartados de la muestra utilizada por </t>
  </si>
  <si>
    <t xml:space="preserve">Partidos con nula o escasa participación en algunas de las dos variables </t>
  </si>
  <si>
    <t>más importantes, como son el nro de cabezas y el nro de EAPs con cabezas:</t>
  </si>
  <si>
    <t xml:space="preserve"> de EAPs y/o cabezas en comparación con los que tenían los partidos de la muestra)</t>
  </si>
  <si>
    <t>Se presenta la totalidad de la muestra, que son 100  partidos.</t>
  </si>
  <si>
    <t>La variación porcentual obtenida considerando este criterio es distinta de la del cuadro Nº 14 (de +9,99%); observandosé una diferencia del</t>
  </si>
  <si>
    <t>Carga animal ZPG (Stock/Sup Ganadera)</t>
  </si>
  <si>
    <t>Carga animal ZPA (Stock/Sup Ganadera)</t>
  </si>
  <si>
    <t>Carga animal M5 (Stock/Sup Ganadera)</t>
  </si>
  <si>
    <t>Carga animal M6 (Stock/Sup Ganadera)</t>
  </si>
  <si>
    <t>Carga animal M7 (Stock/Sup Ganadera)</t>
  </si>
  <si>
    <t>Carga animal M8 (Stock/Sup Ganadera)</t>
  </si>
  <si>
    <t>Carga animal M9 (Stock/Sup Ganadera)</t>
  </si>
  <si>
    <t xml:space="preserve">Porcentaje de preñez para el año 2002 para la muestra de 100 partidos (agrupados </t>
  </si>
  <si>
    <t>por zonas):</t>
  </si>
  <si>
    <t>Una cuestión importante para hacer notar:</t>
  </si>
  <si>
    <t xml:space="preserve">Esto último resulta muy extraño dado que, incluso el nro de cabezas se incrementa de foma notable. </t>
  </si>
  <si>
    <t>Cálculo de los terneros nacidos por zonas (según los 100 partidos de la muestra):</t>
  </si>
  <si>
    <t>Se considera sólo EAPs con límites definidos</t>
  </si>
  <si>
    <t>Se considera EAPS con límites definidos e indefinidos</t>
  </si>
  <si>
    <t>Totales</t>
  </si>
  <si>
    <t>Variables</t>
  </si>
  <si>
    <t>Estacionamien- to de servicios (hasta 4 meses)</t>
  </si>
  <si>
    <t>TOTAL PCIA.</t>
  </si>
  <si>
    <t>total exclusiva-    mente cría</t>
  </si>
  <si>
    <t>Predominancia de superficie en cada partido (para la muestra de 100 partidos):</t>
  </si>
  <si>
    <t>Zona</t>
  </si>
  <si>
    <t>% cultivos anuales respecto al total de sup</t>
  </si>
  <si>
    <t>Fuente: Elaboración propia en base a datos del CNA 1988 y CNA 2002.</t>
  </si>
  <si>
    <t>A partir de la superficie total de cada partido que abarcan las EAPs, se quiere saber que porcen-</t>
  </si>
  <si>
    <t>taje representan sobre ese total la superficie con cultivos anuales y la superficie ganadera.</t>
  </si>
  <si>
    <t>A continuación se presentan dichas participaciones para 1988 y 2002:</t>
  </si>
  <si>
    <t>% sup ganadera respecto al total de sup</t>
  </si>
  <si>
    <t>Se observa una fuerte variación positiva de terneros nacidos entre ambos años.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</si>
</sst>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0.000"/>
    <numFmt numFmtId="166" formatCode="0_)"/>
    <numFmt numFmtId="167" formatCode="0.00_)"/>
  </numFmts>
  <fonts count="24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u val="single"/>
      <sz val="10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19"/>
      <name val="Arial"/>
      <family val="0"/>
    </font>
    <font>
      <sz val="8"/>
      <color indexed="12"/>
      <name val="Arial"/>
      <family val="0"/>
    </font>
    <font>
      <sz val="12"/>
      <name val="Courier"/>
      <family val="0"/>
    </font>
    <font>
      <b/>
      <sz val="9"/>
      <name val="Arial"/>
      <family val="0"/>
    </font>
    <font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0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>
      <alignment/>
      <protection/>
    </xf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3" fillId="0" borderId="25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 horizontal="left" vertical="top" wrapText="1"/>
    </xf>
    <xf numFmtId="164" fontId="3" fillId="0" borderId="8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3" xfId="0" applyNumberFormat="1" applyFont="1" applyFill="1" applyBorder="1" applyAlignment="1">
      <alignment horizontal="center" wrapText="1"/>
    </xf>
    <xf numFmtId="2" fontId="15" fillId="0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2" fontId="14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/>
    </xf>
    <xf numFmtId="0" fontId="3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NumberFormat="1" applyFont="1" applyFill="1" applyBorder="1" applyAlignment="1" quotePrefix="1">
      <alignment/>
    </xf>
    <xf numFmtId="3" fontId="3" fillId="0" borderId="8" xfId="0" applyNumberFormat="1" applyFont="1" applyFill="1" applyBorder="1" applyAlignment="1" quotePrefix="1">
      <alignment/>
    </xf>
    <xf numFmtId="3" fontId="1" fillId="0" borderId="34" xfId="0" applyNumberFormat="1" applyFont="1" applyFill="1" applyBorder="1" applyAlignment="1" quotePrefix="1">
      <alignment/>
    </xf>
    <xf numFmtId="3" fontId="1" fillId="0" borderId="35" xfId="0" applyNumberFormat="1" applyFont="1" applyFill="1" applyBorder="1" applyAlignment="1" quotePrefix="1">
      <alignment/>
    </xf>
    <xf numFmtId="0" fontId="3" fillId="0" borderId="4" xfId="0" applyNumberFormat="1" applyFont="1" applyFill="1" applyBorder="1" applyAlignment="1" quotePrefix="1">
      <alignment/>
    </xf>
    <xf numFmtId="3" fontId="3" fillId="0" borderId="40" xfId="0" applyNumberFormat="1" applyFont="1" applyFill="1" applyBorder="1" applyAlignment="1" quotePrefix="1">
      <alignment/>
    </xf>
    <xf numFmtId="0" fontId="2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 quotePrefix="1">
      <alignment/>
    </xf>
    <xf numFmtId="0" fontId="2" fillId="0" borderId="26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/>
    </xf>
    <xf numFmtId="0" fontId="2" fillId="0" borderId="42" xfId="0" applyFont="1" applyFill="1" applyBorder="1" applyAlignment="1">
      <alignment horizontal="center"/>
    </xf>
    <xf numFmtId="2" fontId="3" fillId="0" borderId="29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/>
    </xf>
    <xf numFmtId="3" fontId="1" fillId="0" borderId="9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2" fontId="1" fillId="0" borderId="26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3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1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wrapText="1"/>
    </xf>
    <xf numFmtId="0" fontId="0" fillId="0" borderId="41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/>
    </xf>
    <xf numFmtId="3" fontId="0" fillId="0" borderId="41" xfId="0" applyNumberForma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164" fontId="3" fillId="0" borderId="33" xfId="17" applyNumberFormat="1" applyFont="1" applyFill="1" applyBorder="1" applyAlignment="1">
      <alignment horizontal="center" wrapText="1"/>
    </xf>
    <xf numFmtId="164" fontId="3" fillId="0" borderId="8" xfId="17" applyNumberFormat="1" applyFont="1" applyFill="1" applyBorder="1" applyAlignment="1">
      <alignment horizontal="center" wrapText="1"/>
    </xf>
    <xf numFmtId="164" fontId="3" fillId="0" borderId="35" xfId="17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2" fillId="0" borderId="22" xfId="0" applyNumberFormat="1" applyFont="1" applyFill="1" applyBorder="1" applyAlignment="1" applyProtection="1">
      <alignment horizontal="center"/>
      <protection/>
    </xf>
    <xf numFmtId="166" fontId="12" fillId="0" borderId="4" xfId="21" applyNumberFormat="1" applyFont="1" applyFill="1" applyBorder="1" applyAlignment="1" applyProtection="1">
      <alignment horizontal="center"/>
      <protection/>
    </xf>
    <xf numFmtId="166" fontId="12" fillId="0" borderId="4" xfId="0" applyNumberFormat="1" applyFont="1" applyFill="1" applyBorder="1" applyAlignment="1" applyProtection="1">
      <alignment horizontal="center"/>
      <protection/>
    </xf>
    <xf numFmtId="166" fontId="12" fillId="0" borderId="33" xfId="0" applyNumberFormat="1" applyFont="1" applyFill="1" applyBorder="1" applyAlignment="1" applyProtection="1">
      <alignment horizontal="center"/>
      <protection/>
    </xf>
    <xf numFmtId="166" fontId="12" fillId="0" borderId="19" xfId="0" applyNumberFormat="1" applyFont="1" applyFill="1" applyBorder="1" applyAlignment="1" applyProtection="1">
      <alignment horizontal="center"/>
      <protection/>
    </xf>
    <xf numFmtId="166" fontId="12" fillId="0" borderId="3" xfId="21" applyNumberFormat="1" applyFont="1" applyFill="1" applyBorder="1" applyAlignment="1" applyProtection="1">
      <alignment horizontal="center"/>
      <protection/>
    </xf>
    <xf numFmtId="166" fontId="12" fillId="0" borderId="3" xfId="0" applyNumberFormat="1" applyFont="1" applyFill="1" applyBorder="1" applyAlignment="1" applyProtection="1">
      <alignment horizontal="center"/>
      <protection/>
    </xf>
    <xf numFmtId="166" fontId="12" fillId="0" borderId="8" xfId="0" applyNumberFormat="1" applyFont="1" applyFill="1" applyBorder="1" applyAlignment="1" applyProtection="1">
      <alignment horizontal="center"/>
      <protection/>
    </xf>
    <xf numFmtId="166" fontId="12" fillId="0" borderId="44" xfId="0" applyNumberFormat="1" applyFont="1" applyFill="1" applyBorder="1" applyAlignment="1" applyProtection="1">
      <alignment horizontal="center"/>
      <protection/>
    </xf>
    <xf numFmtId="166" fontId="12" fillId="0" borderId="34" xfId="21" applyNumberFormat="1" applyFont="1" applyFill="1" applyBorder="1" applyAlignment="1" applyProtection="1">
      <alignment horizontal="center"/>
      <protection/>
    </xf>
    <xf numFmtId="166" fontId="12" fillId="0" borderId="34" xfId="0" applyNumberFormat="1" applyFont="1" applyFill="1" applyBorder="1" applyAlignment="1" applyProtection="1">
      <alignment horizontal="center"/>
      <protection/>
    </xf>
    <xf numFmtId="166" fontId="12" fillId="0" borderId="35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7" fontId="3" fillId="0" borderId="29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" fontId="3" fillId="0" borderId="37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 shrinkToFit="1"/>
    </xf>
    <xf numFmtId="3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right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right" wrapText="1"/>
    </xf>
    <xf numFmtId="3" fontId="12" fillId="3" borderId="34" xfId="0" applyNumberFormat="1" applyFont="1" applyFill="1" applyBorder="1" applyAlignment="1">
      <alignment horizontal="right" wrapText="1"/>
    </xf>
    <xf numFmtId="3" fontId="3" fillId="0" borderId="35" xfId="0" applyNumberFormat="1" applyFont="1" applyFill="1" applyBorder="1" applyAlignment="1">
      <alignment horizontal="right" wrapText="1"/>
    </xf>
    <xf numFmtId="0" fontId="3" fillId="0" borderId="51" xfId="0" applyFont="1" applyBorder="1" applyAlignment="1">
      <alignment/>
    </xf>
    <xf numFmtId="3" fontId="3" fillId="0" borderId="37" xfId="0" applyNumberFormat="1" applyFont="1" applyFill="1" applyBorder="1" applyAlignment="1">
      <alignment horizontal="right" wrapText="1"/>
    </xf>
    <xf numFmtId="3" fontId="3" fillId="3" borderId="34" xfId="0" applyNumberFormat="1" applyFont="1" applyFill="1" applyBorder="1" applyAlignment="1">
      <alignment horizontal="right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2" fontId="1" fillId="0" borderId="0" xfId="0" applyNumberFormat="1" applyFont="1" applyBorder="1" applyAlignment="1">
      <alignment/>
    </xf>
    <xf numFmtId="0" fontId="3" fillId="0" borderId="3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2" fontId="1" fillId="0" borderId="35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 horizontal="right" wrapText="1"/>
    </xf>
    <xf numFmtId="3" fontId="1" fillId="0" borderId="54" xfId="0" applyNumberFormat="1" applyFont="1" applyFill="1" applyBorder="1" applyAlignment="1">
      <alignment horizontal="right" wrapText="1"/>
    </xf>
    <xf numFmtId="2" fontId="1" fillId="0" borderId="37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3" fontId="1" fillId="0" borderId="55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right" vertical="center"/>
    </xf>
    <xf numFmtId="2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2" fontId="13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14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2" fontId="13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2" fontId="13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5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"/>
    </xf>
    <xf numFmtId="2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40" xfId="0" applyNumberFormat="1" applyFont="1" applyFill="1" applyBorder="1" applyAlignment="1" quotePrefix="1">
      <alignment horizontal="center"/>
    </xf>
    <xf numFmtId="3" fontId="3" fillId="0" borderId="57" xfId="0" applyNumberFormat="1" applyFont="1" applyFill="1" applyBorder="1" applyAlignment="1" quotePrefix="1">
      <alignment horizontal="center"/>
    </xf>
    <xf numFmtId="3" fontId="1" fillId="0" borderId="58" xfId="0" applyNumberFormat="1" applyFont="1" applyFill="1" applyBorder="1" applyAlignment="1" quotePrefix="1">
      <alignment horizontal="center"/>
    </xf>
    <xf numFmtId="3" fontId="1" fillId="0" borderId="41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 quotePrefix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vertical="center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2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16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/>
    </xf>
    <xf numFmtId="0" fontId="3" fillId="4" borderId="64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3" fillId="0" borderId="69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57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right" wrapText="1"/>
    </xf>
    <xf numFmtId="3" fontId="1" fillId="0" borderId="35" xfId="0" applyNumberFormat="1" applyFont="1" applyFill="1" applyBorder="1" applyAlignment="1">
      <alignment horizontal="right" wrapText="1"/>
    </xf>
    <xf numFmtId="2" fontId="1" fillId="0" borderId="44" xfId="0" applyNumberFormat="1" applyFont="1" applyBorder="1" applyAlignment="1">
      <alignment/>
    </xf>
    <xf numFmtId="3" fontId="3" fillId="0" borderId="57" xfId="0" applyNumberFormat="1" applyFont="1" applyFill="1" applyBorder="1" applyAlignment="1">
      <alignment horizontal="right" wrapText="1"/>
    </xf>
    <xf numFmtId="2" fontId="3" fillId="0" borderId="2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0" fontId="2" fillId="0" borderId="6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quotePrefix="1">
      <alignment/>
    </xf>
    <xf numFmtId="0" fontId="3" fillId="0" borderId="29" xfId="0" applyNumberFormat="1" applyFont="1" applyFill="1" applyBorder="1" applyAlignment="1" quotePrefix="1">
      <alignment/>
    </xf>
    <xf numFmtId="3" fontId="1" fillId="0" borderId="37" xfId="0" applyNumberFormat="1" applyFont="1" applyFill="1" applyBorder="1" applyAlignment="1" quotePrefix="1">
      <alignment/>
    </xf>
    <xf numFmtId="3" fontId="1" fillId="0" borderId="46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top" wrapText="1"/>
    </xf>
    <xf numFmtId="3" fontId="3" fillId="0" borderId="71" xfId="0" applyNumberFormat="1" applyFont="1" applyFill="1" applyBorder="1" applyAlignment="1">
      <alignment horizontal="right" wrapText="1"/>
    </xf>
    <xf numFmtId="3" fontId="3" fillId="0" borderId="56" xfId="0" applyNumberFormat="1" applyFont="1" applyFill="1" applyBorder="1" applyAlignment="1">
      <alignment horizontal="right" wrapText="1"/>
    </xf>
    <xf numFmtId="3" fontId="3" fillId="0" borderId="47" xfId="0" applyNumberFormat="1" applyFont="1" applyFill="1" applyBorder="1" applyAlignment="1" quotePrefix="1">
      <alignment/>
    </xf>
    <xf numFmtId="3" fontId="3" fillId="0" borderId="65" xfId="0" applyNumberFormat="1" applyFont="1" applyFill="1" applyBorder="1" applyAlignment="1">
      <alignment horizontal="right" wrapText="1"/>
    </xf>
    <xf numFmtId="3" fontId="3" fillId="0" borderId="40" xfId="0" applyNumberFormat="1" applyFont="1" applyFill="1" applyBorder="1" applyAlignment="1">
      <alignment horizontal="right" wrapText="1"/>
    </xf>
    <xf numFmtId="2" fontId="3" fillId="0" borderId="20" xfId="0" applyNumberFormat="1" applyFont="1" applyBorder="1" applyAlignment="1">
      <alignment/>
    </xf>
    <xf numFmtId="0" fontId="3" fillId="0" borderId="43" xfId="0" applyFont="1" applyFill="1" applyBorder="1" applyAlignment="1">
      <alignment horizontal="left" vertical="top" wrapText="1"/>
    </xf>
    <xf numFmtId="0" fontId="3" fillId="0" borderId="32" xfId="0" applyNumberFormat="1" applyFont="1" applyFill="1" applyBorder="1" applyAlignment="1" quotePrefix="1">
      <alignment/>
    </xf>
    <xf numFmtId="3" fontId="3" fillId="0" borderId="33" xfId="0" applyNumberFormat="1" applyFont="1" applyFill="1" applyBorder="1" applyAlignment="1" quotePrefix="1">
      <alignment/>
    </xf>
    <xf numFmtId="3" fontId="3" fillId="0" borderId="72" xfId="0" applyNumberFormat="1" applyFont="1" applyFill="1" applyBorder="1" applyAlignment="1">
      <alignment horizontal="right" wrapText="1"/>
    </xf>
    <xf numFmtId="2" fontId="3" fillId="2" borderId="9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4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0" fontId="3" fillId="0" borderId="19" xfId="0" applyFont="1" applyBorder="1" applyAlignment="1">
      <alignment wrapText="1"/>
    </xf>
    <xf numFmtId="3" fontId="3" fillId="0" borderId="4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 horizontal="right" vertical="center"/>
    </xf>
    <xf numFmtId="0" fontId="3" fillId="0" borderId="51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4" borderId="28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 wrapText="1"/>
    </xf>
    <xf numFmtId="164" fontId="12" fillId="0" borderId="22" xfId="0" applyNumberFormat="1" applyFont="1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4" fontId="12" fillId="0" borderId="34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2" fillId="0" borderId="4" xfId="0" applyNumberFormat="1" applyFont="1" applyBorder="1" applyAlignment="1">
      <alignment vertical="center"/>
    </xf>
    <xf numFmtId="4" fontId="12" fillId="0" borderId="33" xfId="0" applyNumberFormat="1" applyFont="1" applyBorder="1" applyAlignment="1">
      <alignment vertical="center"/>
    </xf>
    <xf numFmtId="164" fontId="12" fillId="0" borderId="34" xfId="0" applyNumberFormat="1" applyFont="1" applyBorder="1" applyAlignment="1">
      <alignment vertical="center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2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67" xfId="0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165" fontId="3" fillId="0" borderId="73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36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27" xfId="0" applyNumberFormat="1" applyFont="1" applyFill="1" applyBorder="1" applyAlignment="1">
      <alignment/>
    </xf>
    <xf numFmtId="164" fontId="3" fillId="0" borderId="59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2" fontId="3" fillId="2" borderId="6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wrapText="1" shrinkToFit="1"/>
    </xf>
    <xf numFmtId="164" fontId="3" fillId="0" borderId="27" xfId="0" applyNumberFormat="1" applyFont="1" applyFill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3" fontId="3" fillId="0" borderId="57" xfId="0" applyNumberFormat="1" applyFont="1" applyFill="1" applyBorder="1" applyAlignment="1" quotePrefix="1">
      <alignment horizontal="center" vertical="center"/>
    </xf>
    <xf numFmtId="3" fontId="3" fillId="0" borderId="39" xfId="0" applyNumberFormat="1" applyFont="1" applyFill="1" applyBorder="1" applyAlignment="1" quotePrefix="1">
      <alignment horizontal="center"/>
    </xf>
    <xf numFmtId="3" fontId="3" fillId="0" borderId="19" xfId="0" applyNumberFormat="1" applyFont="1" applyFill="1" applyBorder="1" applyAlignment="1" quotePrefix="1">
      <alignment horizontal="center"/>
    </xf>
    <xf numFmtId="3" fontId="3" fillId="0" borderId="19" xfId="0" applyNumberFormat="1" applyFont="1" applyFill="1" applyBorder="1" applyAlignment="1" quotePrefix="1">
      <alignment horizontal="center" vertical="center"/>
    </xf>
    <xf numFmtId="3" fontId="1" fillId="0" borderId="56" xfId="0" applyNumberFormat="1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 quotePrefix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45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1" fillId="0" borderId="72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/>
    </xf>
    <xf numFmtId="2" fontId="3" fillId="0" borderId="74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3" fontId="3" fillId="0" borderId="19" xfId="0" applyNumberFormat="1" applyFont="1" applyBorder="1" applyAlignment="1" quotePrefix="1">
      <alignment horizontal="center"/>
    </xf>
    <xf numFmtId="0" fontId="3" fillId="0" borderId="74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3" fontId="3" fillId="0" borderId="40" xfId="0" applyNumberFormat="1" applyFont="1" applyBorder="1" applyAlignment="1" quotePrefix="1">
      <alignment horizontal="center"/>
    </xf>
    <xf numFmtId="3" fontId="3" fillId="0" borderId="57" xfId="0" applyNumberFormat="1" applyFont="1" applyBorder="1" applyAlignment="1" quotePrefix="1">
      <alignment horizontal="center"/>
    </xf>
    <xf numFmtId="3" fontId="3" fillId="0" borderId="57" xfId="0" applyNumberFormat="1" applyFont="1" applyBorder="1" applyAlignment="1" quotePrefix="1">
      <alignment horizontal="center" vertical="center"/>
    </xf>
    <xf numFmtId="3" fontId="1" fillId="0" borderId="57" xfId="0" applyNumberFormat="1" applyFont="1" applyBorder="1" applyAlignment="1">
      <alignment horizontal="center"/>
    </xf>
    <xf numFmtId="3" fontId="1" fillId="0" borderId="57" xfId="0" applyNumberFormat="1" applyFont="1" applyBorder="1" applyAlignment="1" quotePrefix="1">
      <alignment horizontal="center"/>
    </xf>
    <xf numFmtId="3" fontId="1" fillId="0" borderId="58" xfId="0" applyNumberFormat="1" applyFont="1" applyBorder="1" applyAlignment="1" quotePrefix="1">
      <alignment horizontal="center"/>
    </xf>
    <xf numFmtId="2" fontId="3" fillId="0" borderId="74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/>
    </xf>
    <xf numFmtId="0" fontId="3" fillId="0" borderId="72" xfId="0" applyFont="1" applyFill="1" applyBorder="1" applyAlignment="1">
      <alignment horizontal="left" vertical="top" wrapText="1"/>
    </xf>
    <xf numFmtId="3" fontId="3" fillId="0" borderId="56" xfId="0" applyNumberFormat="1" applyFont="1" applyFill="1" applyBorder="1" applyAlignment="1" quotePrefix="1">
      <alignment horizontal="center"/>
    </xf>
    <xf numFmtId="3" fontId="3" fillId="0" borderId="58" xfId="0" applyNumberFormat="1" applyFont="1" applyFill="1" applyBorder="1" applyAlignment="1" quotePrefix="1">
      <alignment horizontal="center"/>
    </xf>
    <xf numFmtId="2" fontId="3" fillId="0" borderId="72" xfId="0" applyNumberFormat="1" applyFont="1" applyBorder="1" applyAlignment="1">
      <alignment horizontal="center"/>
    </xf>
    <xf numFmtId="3" fontId="1" fillId="0" borderId="36" xfId="0" applyNumberFormat="1" applyFont="1" applyFill="1" applyBorder="1" applyAlignment="1" quotePrefix="1">
      <alignment horizontal="center"/>
    </xf>
    <xf numFmtId="3" fontId="1" fillId="0" borderId="68" xfId="0" applyNumberFormat="1" applyFont="1" applyFill="1" applyBorder="1" applyAlignment="1" quotePrefix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 quotePrefix="1">
      <alignment horizontal="center"/>
    </xf>
    <xf numFmtId="3" fontId="3" fillId="0" borderId="54" xfId="0" applyNumberFormat="1" applyFont="1" applyFill="1" applyBorder="1" applyAlignment="1" quotePrefix="1">
      <alignment horizontal="center"/>
    </xf>
    <xf numFmtId="2" fontId="3" fillId="0" borderId="5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wrapText="1"/>
    </xf>
    <xf numFmtId="0" fontId="23" fillId="4" borderId="28" xfId="0" applyFont="1" applyFill="1" applyBorder="1" applyAlignment="1">
      <alignment/>
    </xf>
    <xf numFmtId="0" fontId="23" fillId="4" borderId="42" xfId="0" applyFont="1" applyFill="1" applyBorder="1" applyAlignment="1">
      <alignment/>
    </xf>
    <xf numFmtId="3" fontId="3" fillId="0" borderId="66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5" borderId="76" xfId="0" applyFont="1" applyFill="1" applyBorder="1" applyAlignment="1">
      <alignment horizontal="center" vertical="center" wrapText="1"/>
    </xf>
    <xf numFmtId="0" fontId="1" fillId="5" borderId="77" xfId="0" applyFont="1" applyFill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quotePrefix="1">
      <alignment vertical="center"/>
    </xf>
    <xf numFmtId="3" fontId="3" fillId="0" borderId="8" xfId="0" applyNumberFormat="1" applyFont="1" applyFill="1" applyBorder="1" applyAlignment="1" quotePrefix="1">
      <alignment vertical="center"/>
    </xf>
    <xf numFmtId="2" fontId="3" fillId="0" borderId="29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3" fillId="0" borderId="29" xfId="0" applyNumberFormat="1" applyFont="1" applyFill="1" applyBorder="1" applyAlignment="1" quotePrefix="1">
      <alignment vertical="center"/>
    </xf>
    <xf numFmtId="3" fontId="3" fillId="0" borderId="57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 quotePrefix="1">
      <alignment vertical="center"/>
    </xf>
    <xf numFmtId="3" fontId="3" fillId="0" borderId="78" xfId="0" applyNumberFormat="1" applyFont="1" applyFill="1" applyBorder="1" applyAlignment="1" quotePrefix="1">
      <alignment vertical="center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2" fontId="3" fillId="0" borderId="39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2" fontId="13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3" fontId="3" fillId="0" borderId="19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3" fontId="3" fillId="0" borderId="79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3" fontId="3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2" fontId="1" fillId="0" borderId="5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51" xfId="0" applyNumberFormat="1" applyFont="1" applyBorder="1" applyAlignment="1" quotePrefix="1">
      <alignment horizontal="center"/>
    </xf>
    <xf numFmtId="3" fontId="1" fillId="0" borderId="1" xfId="0" applyNumberFormat="1" applyFont="1" applyBorder="1" applyAlignment="1" quotePrefix="1">
      <alignment horizontal="center"/>
    </xf>
    <xf numFmtId="0" fontId="1" fillId="0" borderId="5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3" fontId="1" fillId="0" borderId="44" xfId="0" applyNumberFormat="1" applyFont="1" applyFill="1" applyBorder="1" applyAlignment="1" quotePrefix="1">
      <alignment horizontal="center"/>
    </xf>
    <xf numFmtId="3" fontId="1" fillId="0" borderId="54" xfId="0" applyNumberFormat="1" applyFont="1" applyBorder="1" applyAlignment="1" quotePrefix="1">
      <alignment horizontal="center"/>
    </xf>
    <xf numFmtId="2" fontId="1" fillId="0" borderId="53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J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05"/>
          <c:w val="0.9325"/>
          <c:h val="0.93875"/>
        </c:manualLayout>
      </c:layout>
      <c:lineChart>
        <c:grouping val="standard"/>
        <c:varyColors val="0"/>
        <c:ser>
          <c:idx val="1"/>
          <c:order val="0"/>
          <c:tx>
            <c:v>eje izq - Stock Nacional (en mill de cabezas)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'[1]PEEA-UCA 1988-2002'!$A$6:$A$21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'[1]PEEA-UCA 1988-2002'!$D$6:$D$21</c:f>
              <c:numCache>
                <c:ptCount val="16"/>
                <c:pt idx="0">
                  <c:v>51</c:v>
                </c:pt>
                <c:pt idx="1">
                  <c:v>47.1</c:v>
                </c:pt>
                <c:pt idx="2">
                  <c:v>50.8</c:v>
                </c:pt>
                <c:pt idx="3">
                  <c:v>51.6</c:v>
                </c:pt>
                <c:pt idx="4">
                  <c:v>51.9</c:v>
                </c:pt>
                <c:pt idx="5">
                  <c:v>53</c:v>
                </c:pt>
                <c:pt idx="6">
                  <c:v>52.7</c:v>
                </c:pt>
                <c:pt idx="7">
                  <c:v>53.2</c:v>
                </c:pt>
                <c:pt idx="8">
                  <c:v>52.6</c:v>
                </c:pt>
                <c:pt idx="9">
                  <c:v>50.8</c:v>
                </c:pt>
                <c:pt idx="10">
                  <c:v>50.1</c:v>
                </c:pt>
                <c:pt idx="11">
                  <c:v>48.1</c:v>
                </c:pt>
                <c:pt idx="12">
                  <c:v>49.1</c:v>
                </c:pt>
                <c:pt idx="13">
                  <c:v>48.7</c:v>
                </c:pt>
                <c:pt idx="14">
                  <c:v>48.9</c:v>
                </c:pt>
                <c:pt idx="15">
                  <c:v>48.5</c:v>
                </c:pt>
              </c:numCache>
            </c:numRef>
          </c:val>
          <c:smooth val="0"/>
        </c:ser>
        <c:marker val="1"/>
        <c:axId val="14014145"/>
        <c:axId val="59018442"/>
      </c:lineChart>
      <c:lineChart>
        <c:grouping val="standard"/>
        <c:varyColors val="0"/>
        <c:ser>
          <c:idx val="0"/>
          <c:order val="1"/>
          <c:tx>
            <c:v>eje dcho - Stock Buenos Aires (en mill de cabezas)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'[1]PEEA-UCA 1988-2002'!$A$6:$A$21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'[1]PEEA-UCA 1988-2002'!$E$6:$E$21</c:f>
              <c:numCache>
                <c:ptCount val="16"/>
                <c:pt idx="1">
                  <c:v>16.8</c:v>
                </c:pt>
                <c:pt idx="6">
                  <c:v>19.1</c:v>
                </c:pt>
                <c:pt idx="7">
                  <c:v>19.4</c:v>
                </c:pt>
                <c:pt idx="8">
                  <c:v>19</c:v>
                </c:pt>
                <c:pt idx="9">
                  <c:v>18.2</c:v>
                </c:pt>
                <c:pt idx="10">
                  <c:v>17.7</c:v>
                </c:pt>
                <c:pt idx="11">
                  <c:v>16.9</c:v>
                </c:pt>
                <c:pt idx="12">
                  <c:v>18.3</c:v>
                </c:pt>
                <c:pt idx="13">
                  <c:v>17.9</c:v>
                </c:pt>
                <c:pt idx="14">
                  <c:v>17.8</c:v>
                </c:pt>
                <c:pt idx="15">
                  <c:v>16.6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18442"/>
        <c:crosses val="autoZero"/>
        <c:auto val="0"/>
        <c:lblOffset val="100"/>
        <c:noMultiLvlLbl val="0"/>
      </c:catAx>
      <c:valAx>
        <c:axId val="59018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14145"/>
        <c:crossesAt val="1"/>
        <c:crossBetween val="between"/>
        <c:dispUnits/>
      </c:valAx>
      <c:catAx>
        <c:axId val="61403931"/>
        <c:scaling>
          <c:orientation val="minMax"/>
        </c:scaling>
        <c:axPos val="b"/>
        <c:delete val="1"/>
        <c:majorTickMark val="in"/>
        <c:minorTickMark val="none"/>
        <c:tickLblPos val="nextTo"/>
        <c:crossAx val="15764468"/>
        <c:crosses val="autoZero"/>
        <c:auto val="0"/>
        <c:lblOffset val="100"/>
        <c:noMultiLvlLbl val="0"/>
      </c:catAx>
      <c:valAx>
        <c:axId val="15764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039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65325"/>
          <c:w val="0.66475"/>
          <c:h val="0.1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142875</xdr:rowOff>
    </xdr:from>
    <xdr:to>
      <xdr:col>6</xdr:col>
      <xdr:colOff>704850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457200" y="4229100"/>
        <a:ext cx="5000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Rodrigo\Tesis%20vieja\11-%20Datos%20de%20diversas%20fuentes%20que%20me%20permitieron%20caracterizar%20las%20variables%20del%20s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carezza 1990-2006"/>
      <sheetName val="PEEA-UCA 1988-2002"/>
      <sheetName val="IPCVA 1984-2004"/>
      <sheetName val="% a partir de IPCVA"/>
      <sheetName val=" Ghida Daza 1987-2005"/>
    </sheetNames>
    <sheetDataSet>
      <sheetData sheetId="1">
        <row r="6">
          <cell r="A6">
            <v>1987</v>
          </cell>
          <cell r="D6">
            <v>51</v>
          </cell>
        </row>
        <row r="7">
          <cell r="A7">
            <v>1988</v>
          </cell>
          <cell r="D7">
            <v>47.1</v>
          </cell>
          <cell r="E7">
            <v>16.8</v>
          </cell>
        </row>
        <row r="8">
          <cell r="A8">
            <v>1989</v>
          </cell>
          <cell r="D8">
            <v>50.8</v>
          </cell>
        </row>
        <row r="9">
          <cell r="A9">
            <v>1990</v>
          </cell>
          <cell r="D9">
            <v>51.6</v>
          </cell>
        </row>
        <row r="10">
          <cell r="A10">
            <v>1991</v>
          </cell>
          <cell r="D10">
            <v>51.9</v>
          </cell>
        </row>
        <row r="11">
          <cell r="A11">
            <v>1992</v>
          </cell>
          <cell r="D11">
            <v>53</v>
          </cell>
        </row>
        <row r="12">
          <cell r="A12">
            <v>1993</v>
          </cell>
          <cell r="D12">
            <v>52.7</v>
          </cell>
          <cell r="E12">
            <v>19.1</v>
          </cell>
        </row>
        <row r="13">
          <cell r="A13">
            <v>1994</v>
          </cell>
          <cell r="D13">
            <v>53.2</v>
          </cell>
          <cell r="E13">
            <v>19.4</v>
          </cell>
        </row>
        <row r="14">
          <cell r="A14">
            <v>1995</v>
          </cell>
          <cell r="D14">
            <v>52.6</v>
          </cell>
          <cell r="E14">
            <v>19</v>
          </cell>
        </row>
        <row r="15">
          <cell r="A15">
            <v>1996</v>
          </cell>
          <cell r="D15">
            <v>50.8</v>
          </cell>
          <cell r="E15">
            <v>18.2</v>
          </cell>
        </row>
        <row r="16">
          <cell r="A16">
            <v>1997</v>
          </cell>
          <cell r="D16">
            <v>50.1</v>
          </cell>
          <cell r="E16">
            <v>17.7</v>
          </cell>
        </row>
        <row r="17">
          <cell r="A17">
            <v>1998</v>
          </cell>
          <cell r="D17">
            <v>48.1</v>
          </cell>
          <cell r="E17">
            <v>16.9</v>
          </cell>
        </row>
        <row r="18">
          <cell r="A18">
            <v>1999</v>
          </cell>
          <cell r="D18">
            <v>49.1</v>
          </cell>
          <cell r="E18">
            <v>18.3</v>
          </cell>
        </row>
        <row r="19">
          <cell r="A19">
            <v>2000</v>
          </cell>
          <cell r="D19">
            <v>48.7</v>
          </cell>
          <cell r="E19">
            <v>17.9</v>
          </cell>
        </row>
        <row r="20">
          <cell r="A20">
            <v>2001</v>
          </cell>
          <cell r="D20">
            <v>48.9</v>
          </cell>
          <cell r="E20">
            <v>17.8</v>
          </cell>
        </row>
        <row r="21">
          <cell r="A21">
            <v>2002</v>
          </cell>
          <cell r="D21">
            <v>48.5</v>
          </cell>
          <cell r="E21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workbookViewId="0" topLeftCell="A1">
      <selection activeCell="B5" sqref="B5"/>
    </sheetView>
  </sheetViews>
  <sheetFormatPr defaultColWidth="11.421875" defaultRowHeight="12.75"/>
  <cols>
    <col min="1" max="1" width="6.8515625" style="0" customWidth="1"/>
    <col min="2" max="2" width="9.00390625" style="0" customWidth="1"/>
    <col min="3" max="3" width="14.7109375" style="0" customWidth="1"/>
    <col min="4" max="4" width="14.57421875" style="0" customWidth="1"/>
    <col min="5" max="5" width="14.7109375" style="0" customWidth="1"/>
  </cols>
  <sheetData>
    <row r="1" ht="12.75">
      <c r="B1" s="15" t="s">
        <v>299</v>
      </c>
    </row>
    <row r="3" ht="12.75">
      <c r="B3" t="s">
        <v>300</v>
      </c>
    </row>
    <row r="4" ht="13.5" thickBot="1"/>
    <row r="5" spans="3:5" ht="52.5" customHeight="1" thickBot="1">
      <c r="C5" s="19" t="s">
        <v>189</v>
      </c>
      <c r="D5" s="20" t="s">
        <v>297</v>
      </c>
      <c r="E5" s="80" t="s">
        <v>298</v>
      </c>
    </row>
    <row r="6" spans="3:5" ht="12.75">
      <c r="C6" s="209">
        <v>1987</v>
      </c>
      <c r="D6" s="210">
        <v>51</v>
      </c>
      <c r="E6" s="211" t="s">
        <v>292</v>
      </c>
    </row>
    <row r="7" spans="3:5" ht="12.75">
      <c r="C7" s="212">
        <v>1988</v>
      </c>
      <c r="D7" s="213">
        <v>47.1</v>
      </c>
      <c r="E7" s="214">
        <v>16.8</v>
      </c>
    </row>
    <row r="8" spans="3:5" ht="12.75">
      <c r="C8" s="212">
        <v>1989</v>
      </c>
      <c r="D8" s="213">
        <v>50.8</v>
      </c>
      <c r="E8" s="215" t="s">
        <v>292</v>
      </c>
    </row>
    <row r="9" spans="3:5" ht="12.75">
      <c r="C9" s="212">
        <v>1990</v>
      </c>
      <c r="D9" s="213">
        <v>51.6</v>
      </c>
      <c r="E9" s="215" t="s">
        <v>292</v>
      </c>
    </row>
    <row r="10" spans="3:5" ht="12.75">
      <c r="C10" s="212">
        <v>1991</v>
      </c>
      <c r="D10" s="213">
        <v>51.9</v>
      </c>
      <c r="E10" s="215" t="s">
        <v>292</v>
      </c>
    </row>
    <row r="11" spans="3:5" ht="12.75">
      <c r="C11" s="212">
        <v>1992</v>
      </c>
      <c r="D11" s="213">
        <v>53</v>
      </c>
      <c r="E11" s="215" t="s">
        <v>292</v>
      </c>
    </row>
    <row r="12" spans="3:5" ht="12.75">
      <c r="C12" s="212">
        <v>1993</v>
      </c>
      <c r="D12" s="213">
        <v>52.7</v>
      </c>
      <c r="E12" s="214">
        <v>19.1</v>
      </c>
    </row>
    <row r="13" spans="3:5" ht="12.75">
      <c r="C13" s="212">
        <v>1994</v>
      </c>
      <c r="D13" s="213">
        <v>53.2</v>
      </c>
      <c r="E13" s="214">
        <v>19.4</v>
      </c>
    </row>
    <row r="14" spans="3:5" ht="12.75">
      <c r="C14" s="212">
        <v>1995</v>
      </c>
      <c r="D14" s="213">
        <v>52.6</v>
      </c>
      <c r="E14" s="214">
        <v>19</v>
      </c>
    </row>
    <row r="15" spans="3:5" ht="12.75">
      <c r="C15" s="212">
        <v>1996</v>
      </c>
      <c r="D15" s="213">
        <v>50.8</v>
      </c>
      <c r="E15" s="214">
        <v>18.2</v>
      </c>
    </row>
    <row r="16" spans="3:5" ht="12.75">
      <c r="C16" s="212">
        <v>1997</v>
      </c>
      <c r="D16" s="213">
        <v>50.1</v>
      </c>
      <c r="E16" s="214">
        <v>17.7</v>
      </c>
    </row>
    <row r="17" spans="3:5" ht="12.75">
      <c r="C17" s="212">
        <v>1998</v>
      </c>
      <c r="D17" s="213">
        <v>48.1</v>
      </c>
      <c r="E17" s="214">
        <v>16.9</v>
      </c>
    </row>
    <row r="18" spans="3:5" ht="12.75">
      <c r="C18" s="212">
        <v>1999</v>
      </c>
      <c r="D18" s="213">
        <v>49.1</v>
      </c>
      <c r="E18" s="214">
        <v>18.3</v>
      </c>
    </row>
    <row r="19" spans="3:5" ht="12.75">
      <c r="C19" s="212">
        <v>2000</v>
      </c>
      <c r="D19" s="213">
        <v>48.7</v>
      </c>
      <c r="E19" s="214">
        <v>17.9</v>
      </c>
    </row>
    <row r="20" spans="3:5" ht="12.75">
      <c r="C20" s="212">
        <v>2001</v>
      </c>
      <c r="D20" s="213">
        <v>48.9</v>
      </c>
      <c r="E20" s="214">
        <v>17.8</v>
      </c>
    </row>
    <row r="21" spans="3:5" ht="13.5" thickBot="1">
      <c r="C21" s="216">
        <v>2002</v>
      </c>
      <c r="D21" s="217">
        <v>48.5</v>
      </c>
      <c r="E21" s="218">
        <v>16.6</v>
      </c>
    </row>
    <row r="44" ht="12.75">
      <c r="C44" t="s">
        <v>301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31">
      <selection activeCell="C39" sqref="C39:C40"/>
    </sheetView>
  </sheetViews>
  <sheetFormatPr defaultColWidth="11.421875" defaultRowHeight="12.75"/>
  <cols>
    <col min="1" max="1" width="7.57421875" style="0" customWidth="1"/>
  </cols>
  <sheetData>
    <row r="1" ht="12.75">
      <c r="B1" s="15" t="s">
        <v>423</v>
      </c>
    </row>
    <row r="2" ht="12.75">
      <c r="B2" s="15" t="s">
        <v>384</v>
      </c>
    </row>
    <row r="5" spans="2:3" ht="12.75">
      <c r="B5" s="125" t="s">
        <v>424</v>
      </c>
      <c r="C5" s="15"/>
    </row>
    <row r="6" spans="2:8" ht="12.75">
      <c r="B6" t="s">
        <v>425</v>
      </c>
      <c r="H6" s="94"/>
    </row>
    <row r="7" spans="2:8" ht="12.75">
      <c r="B7" s="33"/>
      <c r="H7" s="94"/>
    </row>
    <row r="8" spans="2:8" ht="12.75">
      <c r="B8" s="463"/>
      <c r="C8" s="464"/>
      <c r="D8" s="732" t="s">
        <v>265</v>
      </c>
      <c r="E8" s="732"/>
      <c r="F8" s="733" t="s">
        <v>266</v>
      </c>
      <c r="G8" s="733"/>
      <c r="H8" s="94"/>
    </row>
    <row r="9" spans="2:8" ht="12.75">
      <c r="B9" s="456">
        <v>1</v>
      </c>
      <c r="C9" s="454" t="s">
        <v>263</v>
      </c>
      <c r="D9" s="34" t="s">
        <v>229</v>
      </c>
      <c r="E9" s="35" t="s">
        <v>248</v>
      </c>
      <c r="F9" s="34" t="s">
        <v>229</v>
      </c>
      <c r="G9" s="35">
        <v>4</v>
      </c>
      <c r="H9" s="95"/>
    </row>
    <row r="10" spans="2:8" ht="12.75">
      <c r="B10" s="457"/>
      <c r="C10" s="459"/>
      <c r="D10" s="34" t="s">
        <v>169</v>
      </c>
      <c r="E10" s="35" t="s">
        <v>248</v>
      </c>
      <c r="F10" s="34" t="s">
        <v>169</v>
      </c>
      <c r="G10" s="35">
        <v>3162</v>
      </c>
      <c r="H10" s="95"/>
    </row>
    <row r="11" spans="2:8" ht="12.75">
      <c r="B11" s="458">
        <v>2</v>
      </c>
      <c r="C11" s="454" t="s">
        <v>262</v>
      </c>
      <c r="D11" s="34" t="s">
        <v>229</v>
      </c>
      <c r="E11" s="35">
        <v>5</v>
      </c>
      <c r="F11" s="34" t="s">
        <v>229</v>
      </c>
      <c r="G11" s="35" t="s">
        <v>248</v>
      </c>
      <c r="H11" s="94"/>
    </row>
    <row r="12" spans="2:8" ht="12.75">
      <c r="B12" s="459"/>
      <c r="C12" s="455"/>
      <c r="D12" s="34" t="s">
        <v>169</v>
      </c>
      <c r="E12" s="35">
        <v>165</v>
      </c>
      <c r="F12" s="34" t="s">
        <v>169</v>
      </c>
      <c r="G12" s="35" t="s">
        <v>248</v>
      </c>
      <c r="H12" s="94"/>
    </row>
    <row r="13" spans="2:8" ht="12.75">
      <c r="B13" s="456">
        <v>3</v>
      </c>
      <c r="C13" s="454" t="s">
        <v>261</v>
      </c>
      <c r="D13" s="34" t="s">
        <v>229</v>
      </c>
      <c r="E13" s="35" t="s">
        <v>248</v>
      </c>
      <c r="F13" s="34" t="s">
        <v>229</v>
      </c>
      <c r="G13" s="35" t="s">
        <v>248</v>
      </c>
      <c r="H13" s="94"/>
    </row>
    <row r="14" spans="2:7" ht="12.75">
      <c r="B14" s="457"/>
      <c r="C14" s="455"/>
      <c r="D14" s="34" t="s">
        <v>169</v>
      </c>
      <c r="E14" s="35" t="s">
        <v>248</v>
      </c>
      <c r="F14" s="34" t="s">
        <v>169</v>
      </c>
      <c r="G14" s="35" t="s">
        <v>248</v>
      </c>
    </row>
    <row r="15" spans="2:7" ht="12.75">
      <c r="B15" s="458">
        <v>4</v>
      </c>
      <c r="C15" s="454" t="s">
        <v>260</v>
      </c>
      <c r="D15" s="34" t="s">
        <v>229</v>
      </c>
      <c r="E15" s="35" t="s">
        <v>248</v>
      </c>
      <c r="F15" s="34" t="s">
        <v>229</v>
      </c>
      <c r="G15" s="35" t="s">
        <v>248</v>
      </c>
    </row>
    <row r="16" spans="2:7" ht="12.75">
      <c r="B16" s="459"/>
      <c r="C16" s="455"/>
      <c r="D16" s="34" t="s">
        <v>169</v>
      </c>
      <c r="E16" s="35" t="s">
        <v>248</v>
      </c>
      <c r="F16" s="34" t="s">
        <v>169</v>
      </c>
      <c r="G16" s="35" t="s">
        <v>248</v>
      </c>
    </row>
    <row r="17" spans="2:7" ht="12.75">
      <c r="B17" s="456">
        <v>5</v>
      </c>
      <c r="C17" s="454" t="s">
        <v>259</v>
      </c>
      <c r="D17" s="34" t="s">
        <v>229</v>
      </c>
      <c r="E17" s="35" t="s">
        <v>248</v>
      </c>
      <c r="F17" s="34" t="s">
        <v>229</v>
      </c>
      <c r="G17" s="35" t="s">
        <v>248</v>
      </c>
    </row>
    <row r="18" spans="2:7" ht="12.75">
      <c r="B18" s="457"/>
      <c r="C18" s="455"/>
      <c r="D18" s="34" t="s">
        <v>169</v>
      </c>
      <c r="E18" s="35" t="s">
        <v>248</v>
      </c>
      <c r="F18" s="34" t="s">
        <v>169</v>
      </c>
      <c r="G18" s="35" t="s">
        <v>248</v>
      </c>
    </row>
    <row r="19" spans="2:8" ht="12.75">
      <c r="B19" s="458">
        <v>6</v>
      </c>
      <c r="C19" s="454" t="s">
        <v>258</v>
      </c>
      <c r="D19" s="34" t="s">
        <v>229</v>
      </c>
      <c r="E19" s="35" t="s">
        <v>248</v>
      </c>
      <c r="F19" s="34" t="s">
        <v>229</v>
      </c>
      <c r="G19" s="35" t="s">
        <v>248</v>
      </c>
      <c r="H19" s="6"/>
    </row>
    <row r="20" spans="2:8" ht="12.75">
      <c r="B20" s="459"/>
      <c r="C20" s="455"/>
      <c r="D20" s="34" t="s">
        <v>169</v>
      </c>
      <c r="E20" s="35" t="s">
        <v>248</v>
      </c>
      <c r="F20" s="34" t="s">
        <v>169</v>
      </c>
      <c r="G20" s="35" t="s">
        <v>248</v>
      </c>
      <c r="H20" s="6"/>
    </row>
    <row r="21" spans="2:8" ht="12.75">
      <c r="B21" s="456">
        <v>7</v>
      </c>
      <c r="C21" s="454" t="s">
        <v>257</v>
      </c>
      <c r="D21" s="34" t="s">
        <v>229</v>
      </c>
      <c r="E21" s="35" t="s">
        <v>248</v>
      </c>
      <c r="F21" s="34" t="s">
        <v>229</v>
      </c>
      <c r="G21" s="35">
        <v>21</v>
      </c>
      <c r="H21" s="6"/>
    </row>
    <row r="22" spans="2:8" ht="12.75">
      <c r="B22" s="457"/>
      <c r="C22" s="455"/>
      <c r="D22" s="34" t="s">
        <v>169</v>
      </c>
      <c r="E22" s="35" t="s">
        <v>248</v>
      </c>
      <c r="F22" s="34" t="s">
        <v>169</v>
      </c>
      <c r="G22" s="35">
        <v>2600</v>
      </c>
      <c r="H22" s="6"/>
    </row>
    <row r="23" spans="2:8" ht="12.75">
      <c r="B23" s="458">
        <v>8</v>
      </c>
      <c r="C23" s="454" t="s">
        <v>256</v>
      </c>
      <c r="D23" s="34" t="s">
        <v>229</v>
      </c>
      <c r="E23" s="35" t="s">
        <v>248</v>
      </c>
      <c r="F23" s="34" t="s">
        <v>229</v>
      </c>
      <c r="G23" s="35" t="s">
        <v>248</v>
      </c>
      <c r="H23" s="6"/>
    </row>
    <row r="24" spans="2:8" ht="12.75">
      <c r="B24" s="459"/>
      <c r="C24" s="455"/>
      <c r="D24" s="34" t="s">
        <v>169</v>
      </c>
      <c r="E24" s="35" t="s">
        <v>248</v>
      </c>
      <c r="F24" s="34" t="s">
        <v>169</v>
      </c>
      <c r="G24" s="35" t="s">
        <v>248</v>
      </c>
      <c r="H24" s="6"/>
    </row>
    <row r="25" spans="2:8" ht="12.75">
      <c r="B25" s="460">
        <v>9</v>
      </c>
      <c r="C25" s="454" t="s">
        <v>255</v>
      </c>
      <c r="D25" s="34" t="s">
        <v>229</v>
      </c>
      <c r="E25" s="35" t="s">
        <v>248</v>
      </c>
      <c r="F25" s="34" t="s">
        <v>229</v>
      </c>
      <c r="G25" s="35" t="s">
        <v>248</v>
      </c>
      <c r="H25" s="6"/>
    </row>
    <row r="26" spans="2:8" ht="12.75">
      <c r="B26" s="461"/>
      <c r="C26" s="455"/>
      <c r="D26" s="34" t="s">
        <v>169</v>
      </c>
      <c r="E26" s="35" t="s">
        <v>248</v>
      </c>
      <c r="F26" s="34" t="s">
        <v>169</v>
      </c>
      <c r="G26" s="35" t="s">
        <v>248</v>
      </c>
      <c r="H26" s="6"/>
    </row>
    <row r="27" spans="2:8" ht="12.75">
      <c r="B27" s="456">
        <v>10</v>
      </c>
      <c r="C27" s="454" t="s">
        <v>254</v>
      </c>
      <c r="D27" s="34" t="s">
        <v>229</v>
      </c>
      <c r="E27" s="35" t="s">
        <v>248</v>
      </c>
      <c r="F27" s="34" t="s">
        <v>229</v>
      </c>
      <c r="G27" s="35" t="s">
        <v>248</v>
      </c>
      <c r="H27" s="6"/>
    </row>
    <row r="28" spans="2:8" ht="12.75">
      <c r="B28" s="457"/>
      <c r="C28" s="455"/>
      <c r="D28" s="34" t="s">
        <v>169</v>
      </c>
      <c r="E28" s="35" t="s">
        <v>248</v>
      </c>
      <c r="F28" s="34" t="s">
        <v>169</v>
      </c>
      <c r="G28" s="35" t="s">
        <v>248</v>
      </c>
      <c r="H28" s="6"/>
    </row>
    <row r="29" spans="2:7" ht="12.75">
      <c r="B29" s="460">
        <v>11</v>
      </c>
      <c r="C29" s="454" t="s">
        <v>253</v>
      </c>
      <c r="D29" s="34" t="s">
        <v>229</v>
      </c>
      <c r="E29" s="35" t="s">
        <v>248</v>
      </c>
      <c r="F29" s="34" t="s">
        <v>229</v>
      </c>
      <c r="G29" s="35" t="s">
        <v>248</v>
      </c>
    </row>
    <row r="30" spans="2:7" ht="12.75">
      <c r="B30" s="461"/>
      <c r="C30" s="455"/>
      <c r="D30" s="34" t="s">
        <v>169</v>
      </c>
      <c r="E30" s="35" t="s">
        <v>248</v>
      </c>
      <c r="F30" s="34" t="s">
        <v>169</v>
      </c>
      <c r="G30" s="35" t="s">
        <v>248</v>
      </c>
    </row>
    <row r="31" spans="2:8" ht="12.75">
      <c r="B31" s="456">
        <v>12</v>
      </c>
      <c r="C31" s="454" t="s">
        <v>252</v>
      </c>
      <c r="D31" s="34" t="s">
        <v>229</v>
      </c>
      <c r="E31" s="35" t="s">
        <v>248</v>
      </c>
      <c r="F31" s="34" t="s">
        <v>229</v>
      </c>
      <c r="G31" s="35" t="s">
        <v>248</v>
      </c>
      <c r="H31" s="6"/>
    </row>
    <row r="32" spans="2:8" ht="12.75">
      <c r="B32" s="457"/>
      <c r="C32" s="455"/>
      <c r="D32" s="34" t="s">
        <v>169</v>
      </c>
      <c r="E32" s="35" t="s">
        <v>248</v>
      </c>
      <c r="F32" s="34" t="s">
        <v>169</v>
      </c>
      <c r="G32" s="35" t="s">
        <v>248</v>
      </c>
      <c r="H32" s="6"/>
    </row>
    <row r="33" spans="2:8" ht="12.75">
      <c r="B33" s="460">
        <v>13</v>
      </c>
      <c r="C33" s="454" t="s">
        <v>251</v>
      </c>
      <c r="D33" s="34" t="s">
        <v>229</v>
      </c>
      <c r="E33" s="35" t="s">
        <v>248</v>
      </c>
      <c r="F33" s="34" t="s">
        <v>229</v>
      </c>
      <c r="G33" s="35" t="s">
        <v>248</v>
      </c>
      <c r="H33" s="6"/>
    </row>
    <row r="34" spans="2:8" ht="12.75">
      <c r="B34" s="461"/>
      <c r="C34" s="455"/>
      <c r="D34" s="34" t="s">
        <v>169</v>
      </c>
      <c r="E34" s="35" t="s">
        <v>248</v>
      </c>
      <c r="F34" s="34" t="s">
        <v>169</v>
      </c>
      <c r="G34" s="35" t="s">
        <v>248</v>
      </c>
      <c r="H34" s="6"/>
    </row>
    <row r="35" spans="2:8" ht="12.75">
      <c r="B35" s="456">
        <v>14</v>
      </c>
      <c r="C35" s="454" t="s">
        <v>250</v>
      </c>
      <c r="D35" s="34" t="s">
        <v>229</v>
      </c>
      <c r="E35" s="35" t="s">
        <v>248</v>
      </c>
      <c r="F35" s="34" t="s">
        <v>229</v>
      </c>
      <c r="G35" s="35" t="s">
        <v>248</v>
      </c>
      <c r="H35" s="6"/>
    </row>
    <row r="36" spans="2:8" ht="12.75">
      <c r="B36" s="457"/>
      <c r="C36" s="455"/>
      <c r="D36" s="34" t="s">
        <v>169</v>
      </c>
      <c r="E36" s="35" t="s">
        <v>248</v>
      </c>
      <c r="F36" s="34" t="s">
        <v>169</v>
      </c>
      <c r="G36" s="35" t="s">
        <v>248</v>
      </c>
      <c r="H36" s="6"/>
    </row>
    <row r="37" spans="2:8" ht="12.75">
      <c r="B37" s="460">
        <v>15</v>
      </c>
      <c r="C37" s="454" t="s">
        <v>249</v>
      </c>
      <c r="D37" s="34" t="s">
        <v>229</v>
      </c>
      <c r="E37" s="35" t="s">
        <v>248</v>
      </c>
      <c r="F37" s="34" t="s">
        <v>229</v>
      </c>
      <c r="G37" s="35" t="s">
        <v>248</v>
      </c>
      <c r="H37" s="6"/>
    </row>
    <row r="38" spans="2:8" ht="12.75">
      <c r="B38" s="461"/>
      <c r="C38" s="455"/>
      <c r="D38" s="34" t="s">
        <v>169</v>
      </c>
      <c r="E38" s="35" t="s">
        <v>248</v>
      </c>
      <c r="F38" s="34" t="s">
        <v>169</v>
      </c>
      <c r="G38" s="35" t="s">
        <v>248</v>
      </c>
      <c r="H38" s="6"/>
    </row>
    <row r="39" spans="2:8" ht="12.75">
      <c r="B39" s="458">
        <v>16</v>
      </c>
      <c r="C39" s="454" t="s">
        <v>247</v>
      </c>
      <c r="D39" s="34" t="s">
        <v>229</v>
      </c>
      <c r="E39" s="35">
        <v>0</v>
      </c>
      <c r="F39" s="34" t="s">
        <v>229</v>
      </c>
      <c r="G39" s="35">
        <v>1</v>
      </c>
      <c r="H39" s="6"/>
    </row>
    <row r="40" spans="2:8" ht="12.75">
      <c r="B40" s="459"/>
      <c r="C40" s="455"/>
      <c r="D40" s="34" t="s">
        <v>169</v>
      </c>
      <c r="E40" s="35">
        <v>0</v>
      </c>
      <c r="F40" s="34" t="s">
        <v>169</v>
      </c>
      <c r="G40" s="35">
        <v>14</v>
      </c>
      <c r="H40" s="6"/>
    </row>
    <row r="41" spans="2:8" ht="12.75">
      <c r="B41" s="458">
        <v>17</v>
      </c>
      <c r="C41" s="454" t="s">
        <v>246</v>
      </c>
      <c r="D41" s="34" t="s">
        <v>229</v>
      </c>
      <c r="E41" s="35">
        <v>0</v>
      </c>
      <c r="F41" s="34" t="s">
        <v>229</v>
      </c>
      <c r="G41" s="35">
        <v>1</v>
      </c>
      <c r="H41" s="6"/>
    </row>
    <row r="42" spans="2:8" ht="12.75">
      <c r="B42" s="459"/>
      <c r="C42" s="455"/>
      <c r="D42" s="34" t="s">
        <v>169</v>
      </c>
      <c r="E42" s="35">
        <v>0</v>
      </c>
      <c r="F42" s="34" t="s">
        <v>169</v>
      </c>
      <c r="G42" s="35">
        <v>15</v>
      </c>
      <c r="H42" s="6"/>
    </row>
    <row r="43" spans="2:8" ht="12.75">
      <c r="B43" s="458">
        <v>18</v>
      </c>
      <c r="C43" s="454" t="s">
        <v>245</v>
      </c>
      <c r="D43" s="34" t="s">
        <v>229</v>
      </c>
      <c r="E43" s="35">
        <v>0</v>
      </c>
      <c r="F43" s="34" t="s">
        <v>229</v>
      </c>
      <c r="G43" s="35">
        <v>1</v>
      </c>
      <c r="H43" s="6"/>
    </row>
    <row r="44" spans="2:8" ht="12.75">
      <c r="B44" s="459"/>
      <c r="C44" s="455"/>
      <c r="D44" s="34" t="s">
        <v>169</v>
      </c>
      <c r="E44" s="35">
        <v>0</v>
      </c>
      <c r="F44" s="34" t="s">
        <v>169</v>
      </c>
      <c r="G44" s="35">
        <v>328</v>
      </c>
      <c r="H44" s="6"/>
    </row>
    <row r="45" spans="2:8" ht="12.75">
      <c r="B45" s="458">
        <v>19</v>
      </c>
      <c r="C45" s="454" t="s">
        <v>244</v>
      </c>
      <c r="D45" s="34" t="s">
        <v>229</v>
      </c>
      <c r="E45" s="35">
        <v>27</v>
      </c>
      <c r="F45" s="34" t="s">
        <v>229</v>
      </c>
      <c r="G45" s="35">
        <v>0</v>
      </c>
      <c r="H45" s="6"/>
    </row>
    <row r="46" spans="2:8" ht="12.75">
      <c r="B46" s="459"/>
      <c r="C46" s="455"/>
      <c r="D46" s="34" t="s">
        <v>169</v>
      </c>
      <c r="E46" s="35">
        <v>1045</v>
      </c>
      <c r="F46" s="34" t="s">
        <v>169</v>
      </c>
      <c r="G46" s="35">
        <v>0</v>
      </c>
      <c r="H46" s="6"/>
    </row>
    <row r="47" spans="2:8" ht="12.75">
      <c r="B47" s="458">
        <v>20</v>
      </c>
      <c r="C47" s="454" t="s">
        <v>243</v>
      </c>
      <c r="D47" s="34" t="s">
        <v>229</v>
      </c>
      <c r="E47" s="35">
        <v>0</v>
      </c>
      <c r="F47" s="34" t="s">
        <v>229</v>
      </c>
      <c r="G47" s="35">
        <v>2</v>
      </c>
      <c r="H47" s="6"/>
    </row>
    <row r="48" spans="2:8" ht="12.75">
      <c r="B48" s="459"/>
      <c r="C48" s="455"/>
      <c r="D48" s="34" t="s">
        <v>169</v>
      </c>
      <c r="E48" s="35">
        <v>0</v>
      </c>
      <c r="F48" s="34" t="s">
        <v>169</v>
      </c>
      <c r="G48" s="35">
        <v>112</v>
      </c>
      <c r="H48" s="6"/>
    </row>
    <row r="49" spans="2:8" ht="12.75">
      <c r="B49" s="516"/>
      <c r="C49" s="360"/>
      <c r="D49" s="30"/>
      <c r="E49" s="27"/>
      <c r="F49" s="30"/>
      <c r="G49" s="27"/>
      <c r="H49" s="6"/>
    </row>
    <row r="50" spans="2:8" ht="12.75">
      <c r="B50" s="516"/>
      <c r="C50" s="360"/>
      <c r="D50" s="30"/>
      <c r="E50" s="27"/>
      <c r="F50" s="30"/>
      <c r="G50" s="27"/>
      <c r="H50" s="6"/>
    </row>
    <row r="51" spans="2:8" ht="12.75">
      <c r="B51" s="516"/>
      <c r="C51" s="360"/>
      <c r="D51" s="30"/>
      <c r="E51" s="27"/>
      <c r="F51" s="30"/>
      <c r="G51" s="27"/>
      <c r="H51" s="6"/>
    </row>
    <row r="52" spans="2:8" ht="12.75">
      <c r="B52" s="516"/>
      <c r="C52" s="360"/>
      <c r="D52" s="30"/>
      <c r="E52" s="27"/>
      <c r="F52" s="30"/>
      <c r="G52" s="27"/>
      <c r="H52" s="6"/>
    </row>
    <row r="53" spans="2:8" ht="12.75">
      <c r="B53" s="516"/>
      <c r="C53" s="360"/>
      <c r="D53" s="30"/>
      <c r="E53" s="27"/>
      <c r="F53" s="30"/>
      <c r="G53" s="27"/>
      <c r="H53" s="6"/>
    </row>
    <row r="54" spans="2:8" ht="12.75">
      <c r="B54" s="516"/>
      <c r="C54" s="360"/>
      <c r="D54" s="30"/>
      <c r="E54" s="27"/>
      <c r="F54" s="30"/>
      <c r="G54" s="27"/>
      <c r="H54" s="6"/>
    </row>
    <row r="55" spans="2:8" ht="12.75">
      <c r="B55" s="516"/>
      <c r="C55" s="360"/>
      <c r="D55" s="30"/>
      <c r="E55" s="27"/>
      <c r="F55" s="30"/>
      <c r="G55" s="27"/>
      <c r="H55" s="6"/>
    </row>
    <row r="56" spans="2:8" ht="12.75">
      <c r="B56" s="516"/>
      <c r="C56" s="360"/>
      <c r="D56" s="30"/>
      <c r="E56" s="27"/>
      <c r="F56" s="30"/>
      <c r="G56" s="27"/>
      <c r="H56" s="6"/>
    </row>
    <row r="57" ht="12.75">
      <c r="B57" s="18"/>
    </row>
    <row r="58" spans="1:5" ht="12.75">
      <c r="A58" s="231" t="s">
        <v>405</v>
      </c>
      <c r="B58" s="125"/>
      <c r="C58" s="125"/>
      <c r="D58" s="125"/>
      <c r="E58" s="125"/>
    </row>
    <row r="59" spans="1:5" ht="12.75">
      <c r="A59" s="231" t="s">
        <v>385</v>
      </c>
      <c r="B59" s="125"/>
      <c r="C59" s="125"/>
      <c r="D59" s="125"/>
      <c r="E59" s="125"/>
    </row>
    <row r="60" spans="1:5" ht="12.75">
      <c r="A60" s="231" t="s">
        <v>386</v>
      </c>
      <c r="B60" s="125"/>
      <c r="C60" s="125"/>
      <c r="D60" s="125"/>
      <c r="E60" s="125"/>
    </row>
    <row r="61" spans="1:5" ht="12.75">
      <c r="A61" s="231" t="s">
        <v>426</v>
      </c>
      <c r="B61" s="125"/>
      <c r="C61" s="125"/>
      <c r="D61" s="125"/>
      <c r="E61" s="125"/>
    </row>
    <row r="62" ht="12.75">
      <c r="A62" s="97"/>
    </row>
    <row r="63" ht="12.75">
      <c r="A63" s="231" t="s">
        <v>357</v>
      </c>
    </row>
    <row r="64" ht="12.75">
      <c r="A64" s="97"/>
    </row>
    <row r="65" spans="1:7" ht="12.75">
      <c r="A65" s="514"/>
      <c r="B65" s="515"/>
      <c r="C65" s="512" t="s">
        <v>265</v>
      </c>
      <c r="D65" s="513"/>
      <c r="E65" s="510" t="s">
        <v>266</v>
      </c>
      <c r="F65" s="511"/>
      <c r="G65" s="11" t="s">
        <v>166</v>
      </c>
    </row>
    <row r="66" spans="1:7" ht="12.75" customHeight="1">
      <c r="A66" s="456">
        <v>21</v>
      </c>
      <c r="B66" s="454" t="s">
        <v>242</v>
      </c>
      <c r="C66" s="34" t="s">
        <v>229</v>
      </c>
      <c r="D66" s="35">
        <v>17</v>
      </c>
      <c r="E66" s="34" t="s">
        <v>229</v>
      </c>
      <c r="F66" s="35">
        <v>10</v>
      </c>
      <c r="G66" s="359">
        <f aca="true" t="shared" si="0" ref="G66:G91">(F66-D66)/D66*100</f>
        <v>-41.17647058823529</v>
      </c>
    </row>
    <row r="67" spans="1:7" ht="12.75">
      <c r="A67" s="457"/>
      <c r="B67" s="455"/>
      <c r="C67" s="34" t="s">
        <v>169</v>
      </c>
      <c r="D67" s="35">
        <v>1020</v>
      </c>
      <c r="E67" s="34" t="s">
        <v>169</v>
      </c>
      <c r="F67" s="35">
        <v>211</v>
      </c>
      <c r="G67" s="359">
        <f t="shared" si="0"/>
        <v>-79.31372549019608</v>
      </c>
    </row>
    <row r="68" spans="1:7" ht="12.75">
      <c r="A68" s="456">
        <v>22</v>
      </c>
      <c r="B68" s="454" t="s">
        <v>241</v>
      </c>
      <c r="C68" s="34" t="s">
        <v>229</v>
      </c>
      <c r="D68" s="35">
        <v>26</v>
      </c>
      <c r="E68" s="34" t="s">
        <v>229</v>
      </c>
      <c r="F68" s="35">
        <v>6</v>
      </c>
      <c r="G68" s="359">
        <f t="shared" si="0"/>
        <v>-76.92307692307693</v>
      </c>
    </row>
    <row r="69" spans="1:7" ht="12.75">
      <c r="A69" s="457"/>
      <c r="B69" s="455"/>
      <c r="C69" s="34" t="s">
        <v>169</v>
      </c>
      <c r="D69" s="35">
        <v>4558</v>
      </c>
      <c r="E69" s="34" t="s">
        <v>169</v>
      </c>
      <c r="F69" s="35">
        <v>1924</v>
      </c>
      <c r="G69" s="359">
        <f t="shared" si="0"/>
        <v>-57.78850372970601</v>
      </c>
    </row>
    <row r="70" spans="1:7" ht="12.75">
      <c r="A70" s="456">
        <v>23</v>
      </c>
      <c r="B70" s="454" t="s">
        <v>240</v>
      </c>
      <c r="C70" s="34" t="s">
        <v>229</v>
      </c>
      <c r="D70" s="35">
        <v>15</v>
      </c>
      <c r="E70" s="34" t="s">
        <v>229</v>
      </c>
      <c r="F70" s="35">
        <v>3</v>
      </c>
      <c r="G70" s="359">
        <f t="shared" si="0"/>
        <v>-80</v>
      </c>
    </row>
    <row r="71" spans="1:7" ht="12.75">
      <c r="A71" s="457"/>
      <c r="B71" s="455"/>
      <c r="C71" s="34" t="s">
        <v>169</v>
      </c>
      <c r="D71" s="35">
        <v>1624</v>
      </c>
      <c r="E71" s="34" t="s">
        <v>169</v>
      </c>
      <c r="F71" s="35">
        <v>686</v>
      </c>
      <c r="G71" s="359">
        <f t="shared" si="0"/>
        <v>-57.758620689655174</v>
      </c>
    </row>
    <row r="72" spans="1:7" ht="12.75">
      <c r="A72" s="456">
        <v>24</v>
      </c>
      <c r="B72" s="454" t="s">
        <v>239</v>
      </c>
      <c r="C72" s="34" t="s">
        <v>229</v>
      </c>
      <c r="D72" s="35">
        <v>59</v>
      </c>
      <c r="E72" s="34" t="s">
        <v>229</v>
      </c>
      <c r="F72" s="35">
        <v>4</v>
      </c>
      <c r="G72" s="359">
        <f t="shared" si="0"/>
        <v>-93.22033898305084</v>
      </c>
    </row>
    <row r="73" spans="1:7" ht="12.75">
      <c r="A73" s="457"/>
      <c r="B73" s="455"/>
      <c r="C73" s="34" t="s">
        <v>169</v>
      </c>
      <c r="D73" s="35">
        <v>3742</v>
      </c>
      <c r="E73" s="34" t="s">
        <v>169</v>
      </c>
      <c r="F73" s="35">
        <v>1328</v>
      </c>
      <c r="G73" s="359">
        <f t="shared" si="0"/>
        <v>-64.51095670764298</v>
      </c>
    </row>
    <row r="74" spans="1:7" ht="12.75" customHeight="1">
      <c r="A74" s="456">
        <v>25</v>
      </c>
      <c r="B74" s="454" t="s">
        <v>238</v>
      </c>
      <c r="C74" s="34" t="s">
        <v>229</v>
      </c>
      <c r="D74" s="35">
        <v>72</v>
      </c>
      <c r="E74" s="34" t="s">
        <v>229</v>
      </c>
      <c r="F74" s="35">
        <v>2</v>
      </c>
      <c r="G74" s="359">
        <f t="shared" si="0"/>
        <v>-97.22222222222221</v>
      </c>
    </row>
    <row r="75" spans="1:7" ht="12.75">
      <c r="A75" s="457"/>
      <c r="B75" s="455"/>
      <c r="C75" s="34" t="s">
        <v>169</v>
      </c>
      <c r="D75" s="35">
        <v>6934</v>
      </c>
      <c r="E75" s="34" t="s">
        <v>169</v>
      </c>
      <c r="F75" s="35">
        <v>205</v>
      </c>
      <c r="G75" s="359">
        <f t="shared" si="0"/>
        <v>-97.04355350447072</v>
      </c>
    </row>
    <row r="76" spans="1:7" ht="12.75" customHeight="1">
      <c r="A76" s="456">
        <v>26</v>
      </c>
      <c r="B76" s="454" t="s">
        <v>237</v>
      </c>
      <c r="C76" s="34" t="s">
        <v>229</v>
      </c>
      <c r="D76" s="35">
        <v>96</v>
      </c>
      <c r="E76" s="34" t="s">
        <v>229</v>
      </c>
      <c r="F76" s="35">
        <v>10</v>
      </c>
      <c r="G76" s="359">
        <f t="shared" si="0"/>
        <v>-89.58333333333334</v>
      </c>
    </row>
    <row r="77" spans="1:7" ht="12.75">
      <c r="A77" s="457"/>
      <c r="B77" s="455"/>
      <c r="C77" s="34" t="s">
        <v>169</v>
      </c>
      <c r="D77" s="35">
        <v>6652</v>
      </c>
      <c r="E77" s="34" t="s">
        <v>169</v>
      </c>
      <c r="F77" s="35">
        <v>1605</v>
      </c>
      <c r="G77" s="359">
        <f t="shared" si="0"/>
        <v>-75.87191822008418</v>
      </c>
    </row>
    <row r="78" spans="1:7" ht="12.75">
      <c r="A78" s="456">
        <v>27</v>
      </c>
      <c r="B78" s="454" t="s">
        <v>236</v>
      </c>
      <c r="C78" s="34" t="s">
        <v>229</v>
      </c>
      <c r="D78" s="35">
        <v>9</v>
      </c>
      <c r="E78" s="34" t="s">
        <v>229</v>
      </c>
      <c r="F78" s="35">
        <v>8</v>
      </c>
      <c r="G78" s="359">
        <f t="shared" si="0"/>
        <v>-11.11111111111111</v>
      </c>
    </row>
    <row r="79" spans="1:7" ht="12.75">
      <c r="A79" s="457"/>
      <c r="B79" s="455"/>
      <c r="C79" s="34" t="s">
        <v>169</v>
      </c>
      <c r="D79" s="35">
        <v>2137</v>
      </c>
      <c r="E79" s="34" t="s">
        <v>169</v>
      </c>
      <c r="F79" s="35">
        <v>397</v>
      </c>
      <c r="G79" s="359">
        <f t="shared" si="0"/>
        <v>-81.4225549836219</v>
      </c>
    </row>
    <row r="80" spans="1:7" ht="12.75">
      <c r="A80" s="456">
        <v>28</v>
      </c>
      <c r="B80" s="454" t="s">
        <v>235</v>
      </c>
      <c r="C80" s="34" t="s">
        <v>229</v>
      </c>
      <c r="D80" s="35">
        <v>58</v>
      </c>
      <c r="E80" s="34" t="s">
        <v>229</v>
      </c>
      <c r="F80" s="35">
        <v>22</v>
      </c>
      <c r="G80" s="359">
        <f t="shared" si="0"/>
        <v>-62.06896551724138</v>
      </c>
    </row>
    <row r="81" spans="1:7" ht="12.75">
      <c r="A81" s="457"/>
      <c r="B81" s="455"/>
      <c r="C81" s="34" t="s">
        <v>169</v>
      </c>
      <c r="D81" s="35">
        <v>2851</v>
      </c>
      <c r="E81" s="34" t="s">
        <v>169</v>
      </c>
      <c r="F81" s="35">
        <v>34079</v>
      </c>
      <c r="G81" s="359">
        <f t="shared" si="0"/>
        <v>1095.3349701858997</v>
      </c>
    </row>
    <row r="82" spans="1:7" ht="12.75">
      <c r="A82" s="456">
        <v>29</v>
      </c>
      <c r="B82" s="454" t="s">
        <v>234</v>
      </c>
      <c r="C82" s="34" t="s">
        <v>229</v>
      </c>
      <c r="D82" s="35">
        <v>25</v>
      </c>
      <c r="E82" s="34" t="s">
        <v>229</v>
      </c>
      <c r="F82" s="35">
        <v>5</v>
      </c>
      <c r="G82" s="359">
        <f t="shared" si="0"/>
        <v>-80</v>
      </c>
    </row>
    <row r="83" spans="1:7" ht="12.75">
      <c r="A83" s="457"/>
      <c r="B83" s="455"/>
      <c r="C83" s="34" t="s">
        <v>169</v>
      </c>
      <c r="D83" s="35">
        <v>751</v>
      </c>
      <c r="E83" s="34" t="s">
        <v>169</v>
      </c>
      <c r="F83" s="35">
        <v>933</v>
      </c>
      <c r="G83" s="359">
        <f t="shared" si="0"/>
        <v>24.234354194407455</v>
      </c>
    </row>
    <row r="84" spans="1:7" ht="12.75" customHeight="1">
      <c r="A84" s="456">
        <v>30</v>
      </c>
      <c r="B84" s="454" t="s">
        <v>233</v>
      </c>
      <c r="C84" s="34" t="s">
        <v>229</v>
      </c>
      <c r="D84" s="35">
        <v>3</v>
      </c>
      <c r="E84" s="34" t="s">
        <v>229</v>
      </c>
      <c r="F84" s="35">
        <v>4</v>
      </c>
      <c r="G84" s="359">
        <f t="shared" si="0"/>
        <v>33.33333333333333</v>
      </c>
    </row>
    <row r="85" spans="1:7" ht="12.75">
      <c r="A85" s="457"/>
      <c r="B85" s="455"/>
      <c r="C85" s="34" t="s">
        <v>169</v>
      </c>
      <c r="D85" s="35">
        <v>5535</v>
      </c>
      <c r="E85" s="34" t="s">
        <v>169</v>
      </c>
      <c r="F85" s="35">
        <v>11162</v>
      </c>
      <c r="G85" s="359">
        <f t="shared" si="0"/>
        <v>101.6621499548329</v>
      </c>
    </row>
    <row r="86" spans="1:7" ht="12.75">
      <c r="A86" s="456">
        <v>31</v>
      </c>
      <c r="B86" s="454" t="s">
        <v>232</v>
      </c>
      <c r="C86" s="34" t="s">
        <v>229</v>
      </c>
      <c r="D86" s="35">
        <v>161</v>
      </c>
      <c r="E86" s="34" t="s">
        <v>229</v>
      </c>
      <c r="F86" s="35">
        <v>5</v>
      </c>
      <c r="G86" s="359">
        <f t="shared" si="0"/>
        <v>-96.8944099378882</v>
      </c>
    </row>
    <row r="87" spans="1:7" ht="12.75">
      <c r="A87" s="457"/>
      <c r="B87" s="455"/>
      <c r="C87" s="34" t="s">
        <v>169</v>
      </c>
      <c r="D87" s="35">
        <v>8317</v>
      </c>
      <c r="E87" s="34" t="s">
        <v>169</v>
      </c>
      <c r="F87" s="35">
        <v>361</v>
      </c>
      <c r="G87" s="359">
        <f t="shared" si="0"/>
        <v>-95.65949260550678</v>
      </c>
    </row>
    <row r="88" spans="1:7" ht="12.75">
      <c r="A88" s="456">
        <v>32</v>
      </c>
      <c r="B88" s="454" t="s">
        <v>231</v>
      </c>
      <c r="C88" s="34" t="s">
        <v>229</v>
      </c>
      <c r="D88" s="35">
        <v>7</v>
      </c>
      <c r="E88" s="34" t="s">
        <v>229</v>
      </c>
      <c r="F88" s="35">
        <v>7</v>
      </c>
      <c r="G88" s="359">
        <f t="shared" si="0"/>
        <v>0</v>
      </c>
    </row>
    <row r="89" spans="1:7" ht="12.75">
      <c r="A89" s="457"/>
      <c r="B89" s="455"/>
      <c r="C89" s="34" t="s">
        <v>169</v>
      </c>
      <c r="D89" s="35">
        <v>801</v>
      </c>
      <c r="E89" s="34" t="s">
        <v>169</v>
      </c>
      <c r="F89" s="35">
        <v>3393</v>
      </c>
      <c r="G89" s="359">
        <f t="shared" si="0"/>
        <v>323.5955056179775</v>
      </c>
    </row>
    <row r="90" spans="1:7" ht="12.75">
      <c r="A90" s="456">
        <v>33</v>
      </c>
      <c r="B90" s="454" t="s">
        <v>230</v>
      </c>
      <c r="C90" s="34" t="s">
        <v>229</v>
      </c>
      <c r="D90" s="35">
        <v>20</v>
      </c>
      <c r="E90" s="34" t="s">
        <v>229</v>
      </c>
      <c r="F90" s="35">
        <v>4</v>
      </c>
      <c r="G90" s="359">
        <f t="shared" si="0"/>
        <v>-80</v>
      </c>
    </row>
    <row r="91" spans="1:7" ht="12.75">
      <c r="A91" s="457"/>
      <c r="B91" s="455"/>
      <c r="C91" s="34" t="s">
        <v>169</v>
      </c>
      <c r="D91" s="35">
        <v>683</v>
      </c>
      <c r="E91" s="34" t="s">
        <v>169</v>
      </c>
      <c r="F91" s="35">
        <v>331</v>
      </c>
      <c r="G91" s="359">
        <f t="shared" si="0"/>
        <v>-51.53733528550512</v>
      </c>
    </row>
  </sheetData>
  <mergeCells count="72">
    <mergeCell ref="A65:B65"/>
    <mergeCell ref="C65:D65"/>
    <mergeCell ref="E65:F65"/>
    <mergeCell ref="B47:B48"/>
    <mergeCell ref="C39:C40"/>
    <mergeCell ref="C41:C42"/>
    <mergeCell ref="C43:C44"/>
    <mergeCell ref="D8:E8"/>
    <mergeCell ref="F8:G8"/>
    <mergeCell ref="B8:C8"/>
    <mergeCell ref="C17:C18"/>
    <mergeCell ref="C19:C20"/>
    <mergeCell ref="C21:C22"/>
    <mergeCell ref="C23:C24"/>
    <mergeCell ref="C9:C10"/>
    <mergeCell ref="C11:C12"/>
    <mergeCell ref="C13:C14"/>
    <mergeCell ref="C15:C16"/>
    <mergeCell ref="B17:B18"/>
    <mergeCell ref="B19:B20"/>
    <mergeCell ref="B21:B22"/>
    <mergeCell ref="B23:B24"/>
    <mergeCell ref="B9:B10"/>
    <mergeCell ref="B11:B12"/>
    <mergeCell ref="B13:B14"/>
    <mergeCell ref="B15:B16"/>
    <mergeCell ref="B33:B34"/>
    <mergeCell ref="B35:B36"/>
    <mergeCell ref="B37:B38"/>
    <mergeCell ref="C25:C26"/>
    <mergeCell ref="C27:C28"/>
    <mergeCell ref="C29:C30"/>
    <mergeCell ref="C31:C32"/>
    <mergeCell ref="C33:C34"/>
    <mergeCell ref="C35:C36"/>
    <mergeCell ref="C37:C38"/>
    <mergeCell ref="B25:B26"/>
    <mergeCell ref="B27:B28"/>
    <mergeCell ref="B29:B30"/>
    <mergeCell ref="B31:B32"/>
    <mergeCell ref="C45:C46"/>
    <mergeCell ref="C47:C48"/>
    <mergeCell ref="B39:B40"/>
    <mergeCell ref="B41:B42"/>
    <mergeCell ref="B43:B44"/>
    <mergeCell ref="B45:B46"/>
    <mergeCell ref="B84:B85"/>
    <mergeCell ref="B86:B87"/>
    <mergeCell ref="B88:B89"/>
    <mergeCell ref="B90:B91"/>
    <mergeCell ref="A86:A87"/>
    <mergeCell ref="A88:A89"/>
    <mergeCell ref="A90:A91"/>
    <mergeCell ref="B70:B71"/>
    <mergeCell ref="B72:B73"/>
    <mergeCell ref="B74:B75"/>
    <mergeCell ref="B76:B77"/>
    <mergeCell ref="B78:B79"/>
    <mergeCell ref="B80:B81"/>
    <mergeCell ref="B82:B83"/>
    <mergeCell ref="A78:A79"/>
    <mergeCell ref="A80:A81"/>
    <mergeCell ref="A82:A83"/>
    <mergeCell ref="A84:A85"/>
    <mergeCell ref="A70:A71"/>
    <mergeCell ref="A72:A73"/>
    <mergeCell ref="A74:A75"/>
    <mergeCell ref="A76:A77"/>
    <mergeCell ref="B66:B67"/>
    <mergeCell ref="A66:A67"/>
    <mergeCell ref="A68:A69"/>
    <mergeCell ref="B68:B69"/>
  </mergeCells>
  <printOptions/>
  <pageMargins left="0.75" right="0.75" top="1" bottom="1" header="0" footer="0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71"/>
  <sheetViews>
    <sheetView workbookViewId="0" topLeftCell="A4">
      <selection activeCell="B97" sqref="B97"/>
    </sheetView>
  </sheetViews>
  <sheetFormatPr defaultColWidth="11.421875" defaultRowHeight="12.75"/>
  <cols>
    <col min="1" max="1" width="3.421875" style="0" customWidth="1"/>
    <col min="2" max="2" width="19.421875" style="0" customWidth="1"/>
    <col min="3" max="6" width="10.7109375" style="0" customWidth="1"/>
    <col min="7" max="8" width="8.7109375" style="0" customWidth="1"/>
    <col min="9" max="9" width="7.140625" style="0" customWidth="1"/>
  </cols>
  <sheetData>
    <row r="3" ht="12.75">
      <c r="A3" s="15" t="s">
        <v>407</v>
      </c>
    </row>
    <row r="4" ht="12.75">
      <c r="A4" s="15" t="s">
        <v>409</v>
      </c>
    </row>
    <row r="5" ht="12.75">
      <c r="A5" s="15"/>
    </row>
    <row r="6" ht="12.75">
      <c r="A6" s="125" t="s">
        <v>406</v>
      </c>
    </row>
    <row r="7" ht="12.75">
      <c r="A7" s="125" t="s">
        <v>408</v>
      </c>
    </row>
    <row r="8" ht="12.75">
      <c r="A8" s="125"/>
    </row>
    <row r="9" ht="12.75">
      <c r="A9" t="s">
        <v>355</v>
      </c>
    </row>
    <row r="10" spans="2:10" ht="13.5" thickBot="1">
      <c r="B10" s="5"/>
      <c r="C10" s="5"/>
      <c r="D10" s="5"/>
      <c r="E10" s="5"/>
      <c r="F10" s="5"/>
      <c r="G10" s="5"/>
      <c r="H10" s="5"/>
      <c r="I10" s="5"/>
      <c r="J10" s="5"/>
    </row>
    <row r="11" spans="2:8" ht="22.5" customHeight="1" thickBot="1">
      <c r="B11" s="465" t="s">
        <v>132</v>
      </c>
      <c r="C11" s="467" t="s">
        <v>345</v>
      </c>
      <c r="D11" s="468"/>
      <c r="E11" s="469" t="s">
        <v>351</v>
      </c>
      <c r="F11" s="470"/>
      <c r="G11" s="469" t="s">
        <v>352</v>
      </c>
      <c r="H11" s="470"/>
    </row>
    <row r="12" spans="2:12" ht="13.5" thickBot="1">
      <c r="B12" s="466"/>
      <c r="C12" s="128">
        <v>1988</v>
      </c>
      <c r="D12" s="127">
        <v>2002</v>
      </c>
      <c r="E12" s="167">
        <v>1988</v>
      </c>
      <c r="F12" s="127">
        <v>2002</v>
      </c>
      <c r="G12" s="167">
        <v>1988</v>
      </c>
      <c r="H12" s="127">
        <v>2002</v>
      </c>
      <c r="J12" s="26"/>
      <c r="K12" s="26"/>
      <c r="L12" s="26"/>
    </row>
    <row r="13" spans="1:12" ht="12.75">
      <c r="A13" s="26"/>
      <c r="B13" s="364" t="s">
        <v>113</v>
      </c>
      <c r="C13" s="153">
        <v>970</v>
      </c>
      <c r="D13" s="154">
        <v>799</v>
      </c>
      <c r="E13" s="370">
        <v>1114</v>
      </c>
      <c r="F13" s="49">
        <v>912</v>
      </c>
      <c r="G13" s="168">
        <f aca="true" t="shared" si="0" ref="G13:H17">C13/E13*100</f>
        <v>87.07360861759426</v>
      </c>
      <c r="H13" s="113">
        <f t="shared" si="0"/>
        <v>87.60964912280701</v>
      </c>
      <c r="J13" s="30"/>
      <c r="K13" s="27"/>
      <c r="L13" s="27"/>
    </row>
    <row r="14" spans="1:12" ht="12.75">
      <c r="A14" s="26"/>
      <c r="B14" s="85" t="s">
        <v>112</v>
      </c>
      <c r="C14" s="149">
        <v>902</v>
      </c>
      <c r="D14" s="150">
        <v>742</v>
      </c>
      <c r="E14" s="35">
        <v>1005</v>
      </c>
      <c r="F14" s="35">
        <v>820</v>
      </c>
      <c r="G14" s="168">
        <f t="shared" si="0"/>
        <v>89.75124378109453</v>
      </c>
      <c r="H14" s="113">
        <f t="shared" si="0"/>
        <v>90.48780487804878</v>
      </c>
      <c r="J14" s="30"/>
      <c r="K14" s="27"/>
      <c r="L14" s="27"/>
    </row>
    <row r="15" spans="1:12" ht="12.75">
      <c r="A15" s="26"/>
      <c r="B15" s="85" t="s">
        <v>111</v>
      </c>
      <c r="C15" s="149">
        <v>540</v>
      </c>
      <c r="D15" s="150">
        <v>430</v>
      </c>
      <c r="E15" s="35">
        <v>665</v>
      </c>
      <c r="F15" s="35">
        <v>488</v>
      </c>
      <c r="G15" s="168">
        <f t="shared" si="0"/>
        <v>81.203007518797</v>
      </c>
      <c r="H15" s="113">
        <f t="shared" si="0"/>
        <v>88.11475409836066</v>
      </c>
      <c r="J15" s="30"/>
      <c r="K15" s="27"/>
      <c r="L15" s="27"/>
    </row>
    <row r="16" spans="1:12" ht="12.75">
      <c r="A16" s="26"/>
      <c r="B16" s="85" t="s">
        <v>110</v>
      </c>
      <c r="C16" s="149">
        <v>229</v>
      </c>
      <c r="D16" s="150">
        <v>130</v>
      </c>
      <c r="E16" s="35">
        <v>325</v>
      </c>
      <c r="F16" s="35">
        <v>166</v>
      </c>
      <c r="G16" s="168">
        <f t="shared" si="0"/>
        <v>70.46153846153847</v>
      </c>
      <c r="H16" s="113">
        <f t="shared" si="0"/>
        <v>78.3132530120482</v>
      </c>
      <c r="J16" s="30"/>
      <c r="K16" s="27"/>
      <c r="L16" s="27"/>
    </row>
    <row r="17" spans="1:12" ht="12.75">
      <c r="A17" s="26"/>
      <c r="B17" s="85" t="s">
        <v>109</v>
      </c>
      <c r="C17" s="149">
        <v>728</v>
      </c>
      <c r="D17" s="150">
        <v>592</v>
      </c>
      <c r="E17" s="35">
        <v>941</v>
      </c>
      <c r="F17" s="35">
        <v>709</v>
      </c>
      <c r="G17" s="168">
        <f t="shared" si="0"/>
        <v>77.36450584484591</v>
      </c>
      <c r="H17" s="113">
        <f t="shared" si="0"/>
        <v>83.49788434414668</v>
      </c>
      <c r="J17" s="30"/>
      <c r="K17" s="27"/>
      <c r="L17" s="27"/>
    </row>
    <row r="18" spans="1:12" ht="12.75">
      <c r="A18" s="26"/>
      <c r="B18" s="85" t="s">
        <v>108</v>
      </c>
      <c r="C18" s="149">
        <v>274</v>
      </c>
      <c r="D18" s="150">
        <v>130</v>
      </c>
      <c r="E18" s="35">
        <v>346</v>
      </c>
      <c r="F18" s="35">
        <v>146</v>
      </c>
      <c r="G18" s="168">
        <f aca="true" t="shared" si="1" ref="G18:G36">C18/E18*100</f>
        <v>79.1907514450867</v>
      </c>
      <c r="H18" s="113">
        <f aca="true" t="shared" si="2" ref="H18:H36">D18/F18*100</f>
        <v>89.04109589041096</v>
      </c>
      <c r="J18" s="30"/>
      <c r="K18" s="27"/>
      <c r="L18" s="27"/>
    </row>
    <row r="19" spans="1:12" ht="12.75">
      <c r="A19" s="26"/>
      <c r="B19" s="85" t="s">
        <v>107</v>
      </c>
      <c r="C19" s="149">
        <v>385</v>
      </c>
      <c r="D19" s="150">
        <v>332</v>
      </c>
      <c r="E19" s="35">
        <v>435</v>
      </c>
      <c r="F19" s="35">
        <v>366</v>
      </c>
      <c r="G19" s="168">
        <f t="shared" si="1"/>
        <v>88.50574712643679</v>
      </c>
      <c r="H19" s="113">
        <f t="shared" si="2"/>
        <v>90.7103825136612</v>
      </c>
      <c r="J19" s="30"/>
      <c r="K19" s="27"/>
      <c r="L19" s="27"/>
    </row>
    <row r="20" spans="1:12" ht="12.75">
      <c r="A20" s="26"/>
      <c r="B20" s="85" t="s">
        <v>106</v>
      </c>
      <c r="C20" s="149">
        <v>262</v>
      </c>
      <c r="D20" s="150">
        <v>206</v>
      </c>
      <c r="E20" s="35">
        <v>371</v>
      </c>
      <c r="F20" s="35">
        <v>271</v>
      </c>
      <c r="G20" s="168">
        <f t="shared" si="1"/>
        <v>70.61994609164421</v>
      </c>
      <c r="H20" s="113">
        <f t="shared" si="2"/>
        <v>76.01476014760148</v>
      </c>
      <c r="J20" s="30"/>
      <c r="K20" s="27"/>
      <c r="L20" s="27"/>
    </row>
    <row r="21" spans="1:12" ht="12.75">
      <c r="A21" s="26"/>
      <c r="B21" s="85" t="s">
        <v>105</v>
      </c>
      <c r="C21" s="149">
        <v>321</v>
      </c>
      <c r="D21" s="150">
        <v>268</v>
      </c>
      <c r="E21" s="35">
        <v>372</v>
      </c>
      <c r="F21" s="35">
        <v>295</v>
      </c>
      <c r="G21" s="168">
        <f t="shared" si="1"/>
        <v>86.29032258064517</v>
      </c>
      <c r="H21" s="113">
        <f t="shared" si="2"/>
        <v>90.84745762711864</v>
      </c>
      <c r="J21" s="30"/>
      <c r="K21" s="27"/>
      <c r="L21" s="27"/>
    </row>
    <row r="22" spans="1:12" ht="22.5">
      <c r="A22" s="26"/>
      <c r="B22" s="85" t="s">
        <v>104</v>
      </c>
      <c r="C22" s="149">
        <v>360</v>
      </c>
      <c r="D22" s="150">
        <v>294</v>
      </c>
      <c r="E22" s="35">
        <v>462</v>
      </c>
      <c r="F22" s="35">
        <v>329</v>
      </c>
      <c r="G22" s="168">
        <f t="shared" si="1"/>
        <v>77.92207792207793</v>
      </c>
      <c r="H22" s="113">
        <f t="shared" si="2"/>
        <v>89.36170212765957</v>
      </c>
      <c r="J22" s="30"/>
      <c r="K22" s="27"/>
      <c r="L22" s="27"/>
    </row>
    <row r="23" spans="1:12" ht="12.75">
      <c r="A23" s="26"/>
      <c r="B23" s="85" t="s">
        <v>103</v>
      </c>
      <c r="C23" s="149">
        <v>520</v>
      </c>
      <c r="D23" s="150">
        <v>337</v>
      </c>
      <c r="E23" s="35">
        <v>603</v>
      </c>
      <c r="F23" s="35">
        <v>371</v>
      </c>
      <c r="G23" s="168">
        <f t="shared" si="1"/>
        <v>86.23548922056385</v>
      </c>
      <c r="H23" s="113">
        <f t="shared" si="2"/>
        <v>90.83557951482479</v>
      </c>
      <c r="J23" s="30"/>
      <c r="K23" s="27"/>
      <c r="L23" s="27"/>
    </row>
    <row r="24" spans="1:12" ht="12.75">
      <c r="A24" s="26"/>
      <c r="B24" s="85" t="s">
        <v>102</v>
      </c>
      <c r="C24" s="149">
        <v>177</v>
      </c>
      <c r="D24" s="150">
        <v>171</v>
      </c>
      <c r="E24" s="35">
        <v>213</v>
      </c>
      <c r="F24" s="35">
        <v>194</v>
      </c>
      <c r="G24" s="168">
        <f t="shared" si="1"/>
        <v>83.09859154929578</v>
      </c>
      <c r="H24" s="113">
        <f t="shared" si="2"/>
        <v>88.14432989690721</v>
      </c>
      <c r="J24" s="30"/>
      <c r="K24" s="27"/>
      <c r="L24" s="27"/>
    </row>
    <row r="25" spans="1:12" ht="12.75">
      <c r="A25" s="26"/>
      <c r="B25" s="85" t="s">
        <v>101</v>
      </c>
      <c r="C25" s="149">
        <v>387</v>
      </c>
      <c r="D25" s="150">
        <v>336</v>
      </c>
      <c r="E25" s="35">
        <v>419</v>
      </c>
      <c r="F25" s="35">
        <v>364</v>
      </c>
      <c r="G25" s="168">
        <f t="shared" si="1"/>
        <v>92.36276849642005</v>
      </c>
      <c r="H25" s="113">
        <f t="shared" si="2"/>
        <v>92.3076923076923</v>
      </c>
      <c r="J25" s="30"/>
      <c r="K25" s="27"/>
      <c r="L25" s="27"/>
    </row>
    <row r="26" spans="1:12" ht="12.75">
      <c r="A26" s="26"/>
      <c r="B26" s="85" t="s">
        <v>100</v>
      </c>
      <c r="C26" s="149">
        <v>629</v>
      </c>
      <c r="D26" s="150">
        <v>514</v>
      </c>
      <c r="E26" s="35">
        <v>746</v>
      </c>
      <c r="F26" s="35">
        <v>605</v>
      </c>
      <c r="G26" s="168">
        <f t="shared" si="1"/>
        <v>84.31635388739946</v>
      </c>
      <c r="H26" s="113">
        <f t="shared" si="2"/>
        <v>84.9586776859504</v>
      </c>
      <c r="J26" s="30"/>
      <c r="K26" s="27"/>
      <c r="L26" s="27"/>
    </row>
    <row r="27" spans="1:12" ht="22.5">
      <c r="A27" s="26"/>
      <c r="B27" s="85" t="s">
        <v>99</v>
      </c>
      <c r="C27" s="734">
        <v>671</v>
      </c>
      <c r="D27" s="735">
        <v>492</v>
      </c>
      <c r="E27" s="716">
        <v>957</v>
      </c>
      <c r="F27" s="716">
        <v>707</v>
      </c>
      <c r="G27" s="736">
        <f t="shared" si="1"/>
        <v>70.11494252873564</v>
      </c>
      <c r="H27" s="737">
        <f t="shared" si="2"/>
        <v>69.58981612446959</v>
      </c>
      <c r="J27" s="30"/>
      <c r="K27" s="27"/>
      <c r="L27" s="27"/>
    </row>
    <row r="28" spans="1:12" ht="12.75">
      <c r="A28" s="26"/>
      <c r="B28" s="85" t="s">
        <v>98</v>
      </c>
      <c r="C28" s="149">
        <v>271</v>
      </c>
      <c r="D28" s="150">
        <v>205</v>
      </c>
      <c r="E28" s="35">
        <v>303</v>
      </c>
      <c r="F28" s="35">
        <v>225</v>
      </c>
      <c r="G28" s="168">
        <f t="shared" si="1"/>
        <v>89.43894389438944</v>
      </c>
      <c r="H28" s="113">
        <f t="shared" si="2"/>
        <v>91.11111111111111</v>
      </c>
      <c r="J28" s="30"/>
      <c r="K28" s="27"/>
      <c r="L28" s="27"/>
    </row>
    <row r="29" spans="1:12" ht="12.75">
      <c r="A29" s="26"/>
      <c r="B29" s="85" t="s">
        <v>97</v>
      </c>
      <c r="C29" s="149">
        <v>325</v>
      </c>
      <c r="D29" s="150">
        <v>336</v>
      </c>
      <c r="E29" s="35">
        <v>427</v>
      </c>
      <c r="F29" s="35">
        <v>361</v>
      </c>
      <c r="G29" s="168">
        <f t="shared" si="1"/>
        <v>76.11241217798595</v>
      </c>
      <c r="H29" s="113">
        <f t="shared" si="2"/>
        <v>93.07479224376732</v>
      </c>
      <c r="J29" s="30"/>
      <c r="K29" s="27"/>
      <c r="L29" s="27"/>
    </row>
    <row r="30" spans="1:12" ht="12.75">
      <c r="A30" s="26"/>
      <c r="B30" s="85" t="s">
        <v>96</v>
      </c>
      <c r="C30" s="149">
        <v>896</v>
      </c>
      <c r="D30" s="150">
        <v>770</v>
      </c>
      <c r="E30" s="35">
        <v>1069</v>
      </c>
      <c r="F30" s="35">
        <v>875</v>
      </c>
      <c r="G30" s="168">
        <f t="shared" si="1"/>
        <v>83.81665107577176</v>
      </c>
      <c r="H30" s="113">
        <f t="shared" si="2"/>
        <v>88</v>
      </c>
      <c r="J30" s="30"/>
      <c r="K30" s="27"/>
      <c r="L30" s="27"/>
    </row>
    <row r="31" spans="1:12" ht="12.75">
      <c r="A31" s="26"/>
      <c r="B31" s="85" t="s">
        <v>95</v>
      </c>
      <c r="C31" s="149">
        <v>328</v>
      </c>
      <c r="D31" s="150">
        <v>212</v>
      </c>
      <c r="E31" s="35">
        <v>361</v>
      </c>
      <c r="F31" s="35">
        <v>272</v>
      </c>
      <c r="G31" s="168">
        <f t="shared" si="1"/>
        <v>90.85872576177285</v>
      </c>
      <c r="H31" s="113">
        <f t="shared" si="2"/>
        <v>77.94117647058823</v>
      </c>
      <c r="J31" s="30"/>
      <c r="K31" s="27"/>
      <c r="L31" s="27"/>
    </row>
    <row r="32" spans="1:12" ht="12.75">
      <c r="A32" s="26"/>
      <c r="B32" s="85" t="s">
        <v>94</v>
      </c>
      <c r="C32" s="149">
        <v>798</v>
      </c>
      <c r="D32" s="150">
        <v>753</v>
      </c>
      <c r="E32" s="35">
        <v>923</v>
      </c>
      <c r="F32" s="35">
        <v>819</v>
      </c>
      <c r="G32" s="168">
        <f t="shared" si="1"/>
        <v>86.45720476706393</v>
      </c>
      <c r="H32" s="113">
        <f t="shared" si="2"/>
        <v>91.94139194139194</v>
      </c>
      <c r="J32" s="30"/>
      <c r="K32" s="27"/>
      <c r="L32" s="27"/>
    </row>
    <row r="33" spans="1:12" ht="12.75">
      <c r="A33" s="26"/>
      <c r="B33" s="85" t="s">
        <v>93</v>
      </c>
      <c r="C33" s="149">
        <v>744</v>
      </c>
      <c r="D33" s="150">
        <v>798</v>
      </c>
      <c r="E33" s="35">
        <v>1147</v>
      </c>
      <c r="F33" s="35">
        <v>1028</v>
      </c>
      <c r="G33" s="168">
        <f t="shared" si="1"/>
        <v>64.86486486486487</v>
      </c>
      <c r="H33" s="113">
        <f t="shared" si="2"/>
        <v>77.62645914396887</v>
      </c>
      <c r="J33" s="30"/>
      <c r="K33" s="27"/>
      <c r="L33" s="27"/>
    </row>
    <row r="34" spans="1:12" ht="12.75">
      <c r="A34" s="26"/>
      <c r="B34" s="85" t="s">
        <v>92</v>
      </c>
      <c r="C34" s="149">
        <v>521</v>
      </c>
      <c r="D34" s="150">
        <v>303</v>
      </c>
      <c r="E34" s="35">
        <v>556</v>
      </c>
      <c r="F34" s="35">
        <v>367</v>
      </c>
      <c r="G34" s="168">
        <f t="shared" si="1"/>
        <v>93.70503597122301</v>
      </c>
      <c r="H34" s="113">
        <f t="shared" si="2"/>
        <v>82.56130790190736</v>
      </c>
      <c r="J34" s="30"/>
      <c r="K34" s="27"/>
      <c r="L34" s="27"/>
    </row>
    <row r="35" spans="1:12" ht="12.75">
      <c r="A35" s="26"/>
      <c r="B35" s="85" t="s">
        <v>91</v>
      </c>
      <c r="C35" s="149">
        <v>110</v>
      </c>
      <c r="D35" s="150">
        <v>95</v>
      </c>
      <c r="E35" s="35">
        <v>139</v>
      </c>
      <c r="F35" s="35">
        <v>118</v>
      </c>
      <c r="G35" s="168">
        <f t="shared" si="1"/>
        <v>79.13669064748201</v>
      </c>
      <c r="H35" s="113">
        <f t="shared" si="2"/>
        <v>80.50847457627118</v>
      </c>
      <c r="J35" s="30"/>
      <c r="K35" s="27"/>
      <c r="L35" s="27"/>
    </row>
    <row r="36" spans="1:12" ht="13.5" thickBot="1">
      <c r="A36" s="26"/>
      <c r="B36" s="365" t="s">
        <v>336</v>
      </c>
      <c r="C36" s="151">
        <v>11348</v>
      </c>
      <c r="D36" s="152">
        <v>9245</v>
      </c>
      <c r="E36" s="367">
        <v>13899</v>
      </c>
      <c r="F36" s="368">
        <v>10808</v>
      </c>
      <c r="G36" s="369">
        <f t="shared" si="1"/>
        <v>81.6461615943593</v>
      </c>
      <c r="H36" s="366">
        <f t="shared" si="2"/>
        <v>85.53849000740192</v>
      </c>
      <c r="J36" s="30"/>
      <c r="K36" s="27"/>
      <c r="L36" s="27"/>
    </row>
    <row r="37" spans="1:12" ht="12.75">
      <c r="A37" s="26"/>
      <c r="B37" s="156"/>
      <c r="C37" s="362"/>
      <c r="D37" s="362"/>
      <c r="E37" s="143"/>
      <c r="F37" s="143"/>
      <c r="G37" s="363"/>
      <c r="H37" s="363"/>
      <c r="I37" s="26"/>
      <c r="J37" s="30"/>
      <c r="K37" s="27"/>
      <c r="L37" s="27"/>
    </row>
    <row r="38" spans="1:12" ht="12.75">
      <c r="A38" s="26"/>
      <c r="B38" s="156"/>
      <c r="C38" s="362"/>
      <c r="D38" s="362"/>
      <c r="E38" s="143"/>
      <c r="F38" s="143"/>
      <c r="G38" s="363"/>
      <c r="H38" s="363"/>
      <c r="I38" s="26"/>
      <c r="J38" s="30"/>
      <c r="K38" s="27"/>
      <c r="L38" s="27"/>
    </row>
    <row r="39" spans="1:12" ht="12.75">
      <c r="A39" s="26"/>
      <c r="B39" s="156"/>
      <c r="C39" s="362"/>
      <c r="D39" s="362"/>
      <c r="E39" s="143"/>
      <c r="F39" s="143"/>
      <c r="G39" s="363"/>
      <c r="H39" s="363"/>
      <c r="I39" s="26"/>
      <c r="J39" s="30"/>
      <c r="K39" s="27"/>
      <c r="L39" s="27"/>
    </row>
    <row r="40" spans="1:12" ht="12.75">
      <c r="A40" s="26"/>
      <c r="B40" s="156"/>
      <c r="C40" s="362"/>
      <c r="D40" s="362"/>
      <c r="E40" s="143"/>
      <c r="F40" s="143"/>
      <c r="G40" s="363"/>
      <c r="H40" s="363"/>
      <c r="I40" s="26"/>
      <c r="J40" s="30"/>
      <c r="K40" s="27"/>
      <c r="L40" s="27"/>
    </row>
    <row r="41" spans="1:12" ht="12.75">
      <c r="A41" s="26"/>
      <c r="B41" s="156"/>
      <c r="C41" s="362"/>
      <c r="D41" s="362"/>
      <c r="E41" s="143"/>
      <c r="F41" s="143"/>
      <c r="G41" s="363"/>
      <c r="H41" s="363"/>
      <c r="I41" s="26"/>
      <c r="J41" s="30"/>
      <c r="K41" s="27"/>
      <c r="L41" s="27"/>
    </row>
    <row r="42" spans="1:12" ht="12.75">
      <c r="A42" s="26"/>
      <c r="B42" s="156"/>
      <c r="C42" s="362"/>
      <c r="D42" s="362"/>
      <c r="E42" s="143"/>
      <c r="F42" s="143"/>
      <c r="G42" s="363"/>
      <c r="H42" s="363"/>
      <c r="I42" s="26"/>
      <c r="J42" s="30"/>
      <c r="K42" s="27"/>
      <c r="L42" s="27"/>
    </row>
    <row r="43" spans="1:12" ht="12.75">
      <c r="A43" s="26"/>
      <c r="B43" s="156"/>
      <c r="C43" s="362"/>
      <c r="D43" s="362"/>
      <c r="E43" s="143"/>
      <c r="F43" s="143"/>
      <c r="G43" s="363"/>
      <c r="H43" s="363"/>
      <c r="I43" s="26"/>
      <c r="J43" s="30"/>
      <c r="K43" s="27"/>
      <c r="L43" s="27"/>
    </row>
    <row r="44" spans="1:12" ht="12.75">
      <c r="A44" s="26"/>
      <c r="B44" s="156"/>
      <c r="C44" s="362"/>
      <c r="D44" s="362"/>
      <c r="E44" s="143"/>
      <c r="F44" s="143"/>
      <c r="G44" s="363"/>
      <c r="H44" s="363"/>
      <c r="I44" s="26"/>
      <c r="J44" s="30"/>
      <c r="K44" s="27"/>
      <c r="L44" s="27"/>
    </row>
    <row r="45" spans="1:12" ht="12.75">
      <c r="A45" s="26"/>
      <c r="B45" s="156"/>
      <c r="C45" s="362"/>
      <c r="D45" s="362"/>
      <c r="E45" s="143"/>
      <c r="F45" s="143"/>
      <c r="G45" s="363"/>
      <c r="H45" s="363"/>
      <c r="I45" s="26"/>
      <c r="J45" s="30"/>
      <c r="K45" s="27"/>
      <c r="L45" s="27"/>
    </row>
    <row r="46" spans="1:12" ht="12.75">
      <c r="A46" s="26"/>
      <c r="B46" s="156"/>
      <c r="C46" s="362"/>
      <c r="D46" s="362"/>
      <c r="E46" s="143"/>
      <c r="F46" s="143"/>
      <c r="G46" s="363"/>
      <c r="H46" s="363"/>
      <c r="I46" s="26"/>
      <c r="J46" s="30"/>
      <c r="K46" s="27"/>
      <c r="L46" s="27"/>
    </row>
    <row r="47" spans="1:12" ht="12.75">
      <c r="A47" s="26"/>
      <c r="B47" s="156"/>
      <c r="C47" s="362"/>
      <c r="D47" s="362"/>
      <c r="E47" s="143"/>
      <c r="F47" s="143"/>
      <c r="G47" s="363"/>
      <c r="H47" s="363"/>
      <c r="I47" s="26"/>
      <c r="J47" s="30"/>
      <c r="K47" s="27"/>
      <c r="L47" s="27"/>
    </row>
    <row r="48" spans="1:12" ht="12.75">
      <c r="A48" s="26"/>
      <c r="B48" s="156"/>
      <c r="C48" s="362"/>
      <c r="D48" s="362"/>
      <c r="E48" s="143"/>
      <c r="F48" s="143"/>
      <c r="G48" s="363"/>
      <c r="H48" s="363"/>
      <c r="I48" s="26"/>
      <c r="J48" s="30"/>
      <c r="K48" s="27"/>
      <c r="L48" s="27"/>
    </row>
    <row r="49" spans="1:12" ht="12.75">
      <c r="A49" s="26"/>
      <c r="B49" s="156"/>
      <c r="C49" s="362"/>
      <c r="D49" s="362"/>
      <c r="E49" s="143"/>
      <c r="F49" s="143"/>
      <c r="G49" s="363"/>
      <c r="H49" s="363"/>
      <c r="I49" s="26"/>
      <c r="J49" s="30"/>
      <c r="K49" s="27"/>
      <c r="L49" s="27"/>
    </row>
    <row r="50" spans="1:12" ht="12.75">
      <c r="A50" s="26"/>
      <c r="B50" s="156"/>
      <c r="C50" s="362"/>
      <c r="D50" s="362"/>
      <c r="E50" s="143"/>
      <c r="F50" s="143"/>
      <c r="G50" s="363"/>
      <c r="H50" s="363"/>
      <c r="I50" s="26"/>
      <c r="J50" s="30"/>
      <c r="K50" s="27"/>
      <c r="L50" s="27"/>
    </row>
    <row r="51" spans="1:12" ht="12.75">
      <c r="A51" s="26"/>
      <c r="B51" s="156"/>
      <c r="C51" s="362"/>
      <c r="D51" s="362"/>
      <c r="E51" s="143"/>
      <c r="F51" s="143"/>
      <c r="G51" s="363"/>
      <c r="H51" s="363"/>
      <c r="I51" s="26"/>
      <c r="J51" s="30"/>
      <c r="K51" s="27"/>
      <c r="L51" s="27"/>
    </row>
    <row r="52" spans="1:12" ht="13.5" thickBot="1">
      <c r="A52" s="26"/>
      <c r="B52" s="156"/>
      <c r="C52" s="362"/>
      <c r="D52" s="362"/>
      <c r="E52" s="143"/>
      <c r="F52" s="143"/>
      <c r="G52" s="363"/>
      <c r="H52" s="363"/>
      <c r="I52" s="26"/>
      <c r="J52" s="30"/>
      <c r="K52" s="27"/>
      <c r="L52" s="27"/>
    </row>
    <row r="53" spans="1:12" ht="37.5" customHeight="1" thickBot="1">
      <c r="A53" s="26"/>
      <c r="B53" s="537" t="s">
        <v>132</v>
      </c>
      <c r="C53" s="467" t="s">
        <v>345</v>
      </c>
      <c r="D53" s="468"/>
      <c r="E53" s="532" t="s">
        <v>351</v>
      </c>
      <c r="F53" s="532"/>
      <c r="G53" s="469" t="s">
        <v>352</v>
      </c>
      <c r="H53" s="470"/>
      <c r="J53" s="30"/>
      <c r="K53" s="27"/>
      <c r="L53" s="27"/>
    </row>
    <row r="54" spans="1:12" ht="13.5" thickBot="1">
      <c r="A54" s="26"/>
      <c r="B54" s="538"/>
      <c r="C54" s="128">
        <v>1988</v>
      </c>
      <c r="D54" s="127">
        <v>2002</v>
      </c>
      <c r="E54" s="127">
        <v>1988</v>
      </c>
      <c r="F54" s="129">
        <v>2002</v>
      </c>
      <c r="G54" s="167">
        <v>1988</v>
      </c>
      <c r="H54" s="127">
        <v>2002</v>
      </c>
      <c r="J54" s="30"/>
      <c r="K54" s="27"/>
      <c r="L54" s="27"/>
    </row>
    <row r="55" spans="1:12" ht="12.75">
      <c r="A55" s="26"/>
      <c r="B55" s="539" t="s">
        <v>90</v>
      </c>
      <c r="C55" s="533">
        <v>147</v>
      </c>
      <c r="D55" s="542">
        <v>67</v>
      </c>
      <c r="E55" s="145">
        <v>252</v>
      </c>
      <c r="F55" s="544">
        <v>99</v>
      </c>
      <c r="G55" s="168">
        <f aca="true" t="shared" si="3" ref="G55:H60">C55/E55*100</f>
        <v>58.333333333333336</v>
      </c>
      <c r="H55" s="113">
        <f t="shared" si="3"/>
        <v>67.67676767676768</v>
      </c>
      <c r="J55" s="30"/>
      <c r="K55" s="27"/>
      <c r="L55" s="27"/>
    </row>
    <row r="56" spans="1:12" ht="22.5">
      <c r="A56" s="26"/>
      <c r="B56" s="74" t="s">
        <v>89</v>
      </c>
      <c r="C56" s="534">
        <v>160</v>
      </c>
      <c r="D56" s="150">
        <v>61</v>
      </c>
      <c r="E56" s="541">
        <v>259</v>
      </c>
      <c r="F56" s="520">
        <v>104</v>
      </c>
      <c r="G56" s="168">
        <f t="shared" si="3"/>
        <v>61.77606177606177</v>
      </c>
      <c r="H56" s="113">
        <f t="shared" si="3"/>
        <v>58.65384615384615</v>
      </c>
      <c r="J56" s="30"/>
      <c r="K56" s="27"/>
      <c r="L56" s="27"/>
    </row>
    <row r="57" spans="1:12" ht="12.75">
      <c r="A57" s="26"/>
      <c r="B57" s="74" t="s">
        <v>88</v>
      </c>
      <c r="C57" s="534">
        <v>89</v>
      </c>
      <c r="D57" s="150">
        <v>77</v>
      </c>
      <c r="E57" s="549">
        <v>192</v>
      </c>
      <c r="F57" s="517">
        <v>93</v>
      </c>
      <c r="G57" s="168">
        <f t="shared" si="3"/>
        <v>46.35416666666667</v>
      </c>
      <c r="H57" s="113">
        <f t="shared" si="3"/>
        <v>82.79569892473118</v>
      </c>
      <c r="J57" s="30"/>
      <c r="K57" s="27"/>
      <c r="L57" s="27"/>
    </row>
    <row r="58" spans="1:12" ht="12.75">
      <c r="A58" s="26"/>
      <c r="B58" s="74" t="s">
        <v>87</v>
      </c>
      <c r="C58" s="534">
        <v>109</v>
      </c>
      <c r="D58" s="150">
        <v>90</v>
      </c>
      <c r="E58" s="170">
        <v>190</v>
      </c>
      <c r="F58" s="520">
        <v>165</v>
      </c>
      <c r="G58" s="168">
        <f t="shared" si="3"/>
        <v>57.36842105263158</v>
      </c>
      <c r="H58" s="113">
        <f t="shared" si="3"/>
        <v>54.54545454545454</v>
      </c>
      <c r="J58" s="30"/>
      <c r="K58" s="27"/>
      <c r="L58" s="27"/>
    </row>
    <row r="59" spans="1:12" ht="12.75">
      <c r="A59" s="26"/>
      <c r="B59" s="74" t="s">
        <v>86</v>
      </c>
      <c r="C59" s="534">
        <v>424</v>
      </c>
      <c r="D59" s="150">
        <v>291</v>
      </c>
      <c r="E59" s="228">
        <v>888</v>
      </c>
      <c r="F59" s="520">
        <v>474</v>
      </c>
      <c r="G59" s="168">
        <f t="shared" si="3"/>
        <v>47.74774774774775</v>
      </c>
      <c r="H59" s="113">
        <f t="shared" si="3"/>
        <v>61.39240506329114</v>
      </c>
      <c r="J59" s="30"/>
      <c r="K59" s="27"/>
      <c r="L59" s="27"/>
    </row>
    <row r="60" spans="1:12" ht="12.75">
      <c r="A60" s="26"/>
      <c r="B60" s="74" t="s">
        <v>85</v>
      </c>
      <c r="C60" s="534">
        <v>181</v>
      </c>
      <c r="D60" s="150">
        <v>118</v>
      </c>
      <c r="E60" s="228">
        <v>261</v>
      </c>
      <c r="F60" s="520">
        <v>172</v>
      </c>
      <c r="G60" s="168">
        <f t="shared" si="3"/>
        <v>69.34865900383141</v>
      </c>
      <c r="H60" s="113">
        <f t="shared" si="3"/>
        <v>68.6046511627907</v>
      </c>
      <c r="J60" s="30"/>
      <c r="K60" s="27"/>
      <c r="L60" s="27"/>
    </row>
    <row r="61" spans="1:12" ht="12.75">
      <c r="A61" s="26"/>
      <c r="B61" s="74" t="s">
        <v>84</v>
      </c>
      <c r="C61" s="534">
        <v>102</v>
      </c>
      <c r="D61" s="150">
        <v>110</v>
      </c>
      <c r="E61" s="228">
        <v>397</v>
      </c>
      <c r="F61" s="520">
        <v>236</v>
      </c>
      <c r="G61" s="168">
        <f aca="true" t="shared" si="4" ref="G61:G70">C61/E61*100</f>
        <v>25.692695214105793</v>
      </c>
      <c r="H61" s="113">
        <f aca="true" t="shared" si="5" ref="H61:H70">D61/F61*100</f>
        <v>46.61016949152542</v>
      </c>
      <c r="J61" s="30"/>
      <c r="K61" s="27"/>
      <c r="L61" s="27"/>
    </row>
    <row r="62" spans="1:12" ht="12.75">
      <c r="A62" s="26"/>
      <c r="B62" s="74" t="s">
        <v>83</v>
      </c>
      <c r="C62" s="534">
        <v>327</v>
      </c>
      <c r="D62" s="150">
        <v>242</v>
      </c>
      <c r="E62" s="228">
        <v>646</v>
      </c>
      <c r="F62" s="520">
        <v>327</v>
      </c>
      <c r="G62" s="168">
        <f t="shared" si="4"/>
        <v>50.61919504643962</v>
      </c>
      <c r="H62" s="113">
        <f t="shared" si="5"/>
        <v>74.00611620795107</v>
      </c>
      <c r="J62" s="30"/>
      <c r="K62" s="27"/>
      <c r="L62" s="27"/>
    </row>
    <row r="63" spans="1:12" ht="12.75">
      <c r="A63" s="26"/>
      <c r="B63" s="74" t="s">
        <v>82</v>
      </c>
      <c r="C63" s="534">
        <v>405</v>
      </c>
      <c r="D63" s="150">
        <v>325</v>
      </c>
      <c r="E63" s="228">
        <v>781</v>
      </c>
      <c r="F63" s="520">
        <v>477</v>
      </c>
      <c r="G63" s="168">
        <f t="shared" si="4"/>
        <v>51.85659411011524</v>
      </c>
      <c r="H63" s="113">
        <f t="shared" si="5"/>
        <v>68.13417190775681</v>
      </c>
      <c r="J63" s="30"/>
      <c r="K63" s="27"/>
      <c r="L63" s="27"/>
    </row>
    <row r="64" spans="1:12" ht="12.75">
      <c r="A64" s="26"/>
      <c r="B64" s="74" t="s">
        <v>81</v>
      </c>
      <c r="C64" s="534">
        <v>97</v>
      </c>
      <c r="D64" s="150">
        <v>78</v>
      </c>
      <c r="E64" s="228">
        <v>223</v>
      </c>
      <c r="F64" s="520">
        <v>124</v>
      </c>
      <c r="G64" s="168">
        <f t="shared" si="4"/>
        <v>43.49775784753363</v>
      </c>
      <c r="H64" s="113">
        <f t="shared" si="5"/>
        <v>62.903225806451616</v>
      </c>
      <c r="J64" s="30"/>
      <c r="K64" s="27"/>
      <c r="L64" s="27"/>
    </row>
    <row r="65" spans="1:12" ht="12.75">
      <c r="A65" s="26"/>
      <c r="B65" s="74" t="s">
        <v>80</v>
      </c>
      <c r="C65" s="534">
        <v>273</v>
      </c>
      <c r="D65" s="150">
        <v>195</v>
      </c>
      <c r="E65" s="228">
        <v>527</v>
      </c>
      <c r="F65" s="520">
        <v>281</v>
      </c>
      <c r="G65" s="168">
        <f t="shared" si="4"/>
        <v>51.802656546489565</v>
      </c>
      <c r="H65" s="113">
        <f t="shared" si="5"/>
        <v>69.3950177935943</v>
      </c>
      <c r="J65" s="30"/>
      <c r="K65" s="27"/>
      <c r="L65" s="27"/>
    </row>
    <row r="66" spans="1:12" ht="12.75">
      <c r="A66" s="26"/>
      <c r="B66" s="74" t="s">
        <v>79</v>
      </c>
      <c r="C66" s="534">
        <v>162</v>
      </c>
      <c r="D66" s="150">
        <v>140</v>
      </c>
      <c r="E66" s="228">
        <v>332</v>
      </c>
      <c r="F66" s="520">
        <v>189</v>
      </c>
      <c r="G66" s="168">
        <f t="shared" si="4"/>
        <v>48.795180722891565</v>
      </c>
      <c r="H66" s="113">
        <f t="shared" si="5"/>
        <v>74.07407407407408</v>
      </c>
      <c r="J66" s="30"/>
      <c r="K66" s="27"/>
      <c r="L66" s="27"/>
    </row>
    <row r="67" spans="1:12" ht="12.75">
      <c r="A67" s="26"/>
      <c r="B67" s="74" t="s">
        <v>78</v>
      </c>
      <c r="C67" s="738">
        <v>89</v>
      </c>
      <c r="D67" s="735">
        <v>104</v>
      </c>
      <c r="E67" s="65">
        <v>214</v>
      </c>
      <c r="F67" s="739">
        <v>118</v>
      </c>
      <c r="G67" s="736">
        <f t="shared" si="4"/>
        <v>41.58878504672897</v>
      </c>
      <c r="H67" s="737">
        <f t="shared" si="5"/>
        <v>88.13559322033898</v>
      </c>
      <c r="J67" s="30"/>
      <c r="K67" s="27"/>
      <c r="L67" s="27"/>
    </row>
    <row r="68" spans="1:12" ht="12.75">
      <c r="A68" s="26"/>
      <c r="B68" s="74" t="s">
        <v>77</v>
      </c>
      <c r="C68" s="534">
        <v>93</v>
      </c>
      <c r="D68" s="150">
        <v>22</v>
      </c>
      <c r="E68" s="228">
        <v>206</v>
      </c>
      <c r="F68" s="520">
        <v>101</v>
      </c>
      <c r="G68" s="168">
        <f t="shared" si="4"/>
        <v>45.14563106796117</v>
      </c>
      <c r="H68" s="113">
        <f t="shared" si="5"/>
        <v>21.782178217821784</v>
      </c>
      <c r="J68" s="30"/>
      <c r="K68" s="27"/>
      <c r="L68" s="27"/>
    </row>
    <row r="69" spans="1:12" ht="12.75">
      <c r="A69" s="26"/>
      <c r="B69" s="74" t="s">
        <v>76</v>
      </c>
      <c r="C69" s="534">
        <v>137</v>
      </c>
      <c r="D69" s="150">
        <v>105</v>
      </c>
      <c r="E69" s="228">
        <v>244</v>
      </c>
      <c r="F69" s="520">
        <v>174</v>
      </c>
      <c r="G69" s="168">
        <f t="shared" si="4"/>
        <v>56.14754098360656</v>
      </c>
      <c r="H69" s="113">
        <f t="shared" si="5"/>
        <v>60.3448275862069</v>
      </c>
      <c r="J69" s="30"/>
      <c r="K69" s="27"/>
      <c r="L69" s="27"/>
    </row>
    <row r="70" spans="1:12" ht="13.5" thickBot="1">
      <c r="A70" s="26"/>
      <c r="B70" s="531" t="s">
        <v>337</v>
      </c>
      <c r="C70" s="535">
        <v>2795</v>
      </c>
      <c r="D70" s="152">
        <v>2025</v>
      </c>
      <c r="E70" s="367">
        <v>5612</v>
      </c>
      <c r="F70" s="173">
        <v>3134</v>
      </c>
      <c r="G70" s="369">
        <f t="shared" si="4"/>
        <v>49.8039914468995</v>
      </c>
      <c r="H70" s="172">
        <f t="shared" si="5"/>
        <v>64.61391193363114</v>
      </c>
      <c r="J70" s="30"/>
      <c r="K70" s="27"/>
      <c r="L70" s="27"/>
    </row>
    <row r="71" spans="1:12" ht="36.75" customHeight="1" thickBot="1">
      <c r="A71" s="26"/>
      <c r="B71" s="537" t="s">
        <v>132</v>
      </c>
      <c r="C71" s="467" t="s">
        <v>345</v>
      </c>
      <c r="D71" s="468"/>
      <c r="E71" s="532" t="s">
        <v>351</v>
      </c>
      <c r="F71" s="532"/>
      <c r="G71" s="469" t="s">
        <v>352</v>
      </c>
      <c r="H71" s="470"/>
      <c r="J71" s="30"/>
      <c r="K71" s="27"/>
      <c r="L71" s="27"/>
    </row>
    <row r="72" spans="1:12" ht="13.5" thickBot="1">
      <c r="A72" s="26"/>
      <c r="B72" s="538"/>
      <c r="C72" s="128">
        <v>1988</v>
      </c>
      <c r="D72" s="127">
        <v>2002</v>
      </c>
      <c r="E72" s="127">
        <v>1988</v>
      </c>
      <c r="F72" s="129">
        <v>2002</v>
      </c>
      <c r="G72" s="167">
        <v>1988</v>
      </c>
      <c r="H72" s="127">
        <v>2002</v>
      </c>
      <c r="J72" s="30"/>
      <c r="K72" s="27"/>
      <c r="L72" s="27"/>
    </row>
    <row r="73" spans="1:12" ht="12.75">
      <c r="A73" s="26"/>
      <c r="B73" s="546" t="s">
        <v>75</v>
      </c>
      <c r="C73" s="547">
        <v>375</v>
      </c>
      <c r="D73" s="548">
        <v>491</v>
      </c>
      <c r="E73" s="145">
        <v>714</v>
      </c>
      <c r="F73" s="544">
        <v>636</v>
      </c>
      <c r="G73" s="168">
        <f aca="true" t="shared" si="6" ref="G73:H77">C73/E73*100</f>
        <v>52.52100840336135</v>
      </c>
      <c r="H73" s="113">
        <f t="shared" si="6"/>
        <v>77.20125786163521</v>
      </c>
      <c r="J73" s="30"/>
      <c r="K73" s="27"/>
      <c r="L73" s="27"/>
    </row>
    <row r="74" spans="1:12" ht="26.25" customHeight="1">
      <c r="A74" s="26"/>
      <c r="B74" s="74" t="s">
        <v>74</v>
      </c>
      <c r="C74" s="738">
        <v>385</v>
      </c>
      <c r="D74" s="735">
        <v>292</v>
      </c>
      <c r="E74" s="65">
        <v>703</v>
      </c>
      <c r="F74" s="739">
        <v>467</v>
      </c>
      <c r="G74" s="736">
        <f t="shared" si="6"/>
        <v>54.76529160739687</v>
      </c>
      <c r="H74" s="737">
        <f t="shared" si="6"/>
        <v>62.526766595289075</v>
      </c>
      <c r="J74" s="30"/>
      <c r="K74" s="27"/>
      <c r="L74" s="27"/>
    </row>
    <row r="75" spans="1:12" ht="12.75">
      <c r="A75" s="26"/>
      <c r="B75" s="74" t="s">
        <v>73</v>
      </c>
      <c r="C75" s="534">
        <v>685</v>
      </c>
      <c r="D75" s="150">
        <v>399</v>
      </c>
      <c r="E75" s="228">
        <v>1083</v>
      </c>
      <c r="F75" s="520">
        <v>669</v>
      </c>
      <c r="G75" s="168">
        <f t="shared" si="6"/>
        <v>63.25023084025854</v>
      </c>
      <c r="H75" s="113">
        <f t="shared" si="6"/>
        <v>59.64125560538116</v>
      </c>
      <c r="J75" s="30"/>
      <c r="K75" s="27"/>
      <c r="L75" s="27"/>
    </row>
    <row r="76" spans="1:12" ht="12.75">
      <c r="A76" s="26"/>
      <c r="B76" s="74" t="s">
        <v>72</v>
      </c>
      <c r="C76" s="534">
        <v>196</v>
      </c>
      <c r="D76" s="150">
        <v>144</v>
      </c>
      <c r="E76" s="228">
        <v>396</v>
      </c>
      <c r="F76" s="520">
        <v>242</v>
      </c>
      <c r="G76" s="168">
        <f t="shared" si="6"/>
        <v>49.494949494949495</v>
      </c>
      <c r="H76" s="113">
        <f t="shared" si="6"/>
        <v>59.50413223140496</v>
      </c>
      <c r="J76" s="30"/>
      <c r="K76" s="27"/>
      <c r="L76" s="27"/>
    </row>
    <row r="77" spans="1:12" ht="12.75">
      <c r="A77" s="26"/>
      <c r="B77" s="74" t="s">
        <v>71</v>
      </c>
      <c r="C77" s="534">
        <v>862</v>
      </c>
      <c r="D77" s="150">
        <v>787</v>
      </c>
      <c r="E77" s="228">
        <v>1374</v>
      </c>
      <c r="F77" s="520">
        <v>1064</v>
      </c>
      <c r="G77" s="168">
        <f t="shared" si="6"/>
        <v>62.73653566229985</v>
      </c>
      <c r="H77" s="113">
        <f t="shared" si="6"/>
        <v>73.96616541353383</v>
      </c>
      <c r="J77" s="30"/>
      <c r="K77" s="27"/>
      <c r="L77" s="27"/>
    </row>
    <row r="78" spans="1:12" ht="12.75">
      <c r="A78" s="26"/>
      <c r="B78" s="74" t="s">
        <v>70</v>
      </c>
      <c r="C78" s="534">
        <v>156</v>
      </c>
      <c r="D78" s="150">
        <v>127</v>
      </c>
      <c r="E78" s="228">
        <v>235</v>
      </c>
      <c r="F78" s="520">
        <v>182</v>
      </c>
      <c r="G78" s="168">
        <f aca="true" t="shared" si="7" ref="G78:G83">C78/E78*100</f>
        <v>66.38297872340425</v>
      </c>
      <c r="H78" s="113">
        <f aca="true" t="shared" si="8" ref="H78:H83">D78/F78*100</f>
        <v>69.78021978021978</v>
      </c>
      <c r="J78" s="30"/>
      <c r="K78" s="27"/>
      <c r="L78" s="27"/>
    </row>
    <row r="79" spans="1:12" ht="12.75">
      <c r="A79" s="26"/>
      <c r="B79" s="74" t="s">
        <v>69</v>
      </c>
      <c r="C79" s="534">
        <v>351</v>
      </c>
      <c r="D79" s="150">
        <v>339</v>
      </c>
      <c r="E79" s="228">
        <v>596</v>
      </c>
      <c r="F79" s="520">
        <v>456</v>
      </c>
      <c r="G79" s="168">
        <f t="shared" si="7"/>
        <v>58.89261744966443</v>
      </c>
      <c r="H79" s="113">
        <f t="shared" si="8"/>
        <v>74.3421052631579</v>
      </c>
      <c r="J79" s="30"/>
      <c r="K79" s="27"/>
      <c r="L79" s="27"/>
    </row>
    <row r="80" spans="1:12" ht="12.75">
      <c r="A80" s="26"/>
      <c r="B80" s="74" t="s">
        <v>68</v>
      </c>
      <c r="C80" s="534">
        <v>120</v>
      </c>
      <c r="D80" s="150">
        <v>114</v>
      </c>
      <c r="E80" s="228">
        <v>254</v>
      </c>
      <c r="F80" s="520">
        <v>183</v>
      </c>
      <c r="G80" s="168">
        <f t="shared" si="7"/>
        <v>47.24409448818898</v>
      </c>
      <c r="H80" s="113">
        <f t="shared" si="8"/>
        <v>62.295081967213115</v>
      </c>
      <c r="J80" s="30"/>
      <c r="K80" s="27"/>
      <c r="L80" s="27"/>
    </row>
    <row r="81" spans="1:12" ht="12.75">
      <c r="A81" s="26"/>
      <c r="B81" s="74" t="s">
        <v>67</v>
      </c>
      <c r="C81" s="534">
        <v>401</v>
      </c>
      <c r="D81" s="150">
        <v>268</v>
      </c>
      <c r="E81" s="228">
        <v>691</v>
      </c>
      <c r="F81" s="520">
        <v>424</v>
      </c>
      <c r="G81" s="168">
        <f t="shared" si="7"/>
        <v>58.03183791606368</v>
      </c>
      <c r="H81" s="113">
        <f t="shared" si="8"/>
        <v>63.20754716981132</v>
      </c>
      <c r="J81" s="30"/>
      <c r="K81" s="27"/>
      <c r="L81" s="27"/>
    </row>
    <row r="82" spans="1:12" ht="12.75">
      <c r="A82" s="26"/>
      <c r="B82" s="74" t="s">
        <v>66</v>
      </c>
      <c r="C82" s="534">
        <v>216</v>
      </c>
      <c r="D82" s="150">
        <v>205</v>
      </c>
      <c r="E82" s="228">
        <v>366</v>
      </c>
      <c r="F82" s="520">
        <v>272</v>
      </c>
      <c r="G82" s="168">
        <f t="shared" si="7"/>
        <v>59.01639344262295</v>
      </c>
      <c r="H82" s="113">
        <f t="shared" si="8"/>
        <v>75.36764705882352</v>
      </c>
      <c r="J82" s="30"/>
      <c r="K82" s="27"/>
      <c r="L82" s="27"/>
    </row>
    <row r="83" spans="1:12" ht="13.5" thickBot="1">
      <c r="A83" s="26"/>
      <c r="B83" s="531" t="s">
        <v>338</v>
      </c>
      <c r="C83" s="535">
        <v>3747</v>
      </c>
      <c r="D83" s="152">
        <v>3166</v>
      </c>
      <c r="E83" s="373">
        <v>6412</v>
      </c>
      <c r="F83" s="368">
        <v>4595</v>
      </c>
      <c r="G83" s="369">
        <f t="shared" si="7"/>
        <v>58.43730505302558</v>
      </c>
      <c r="H83" s="366">
        <f t="shared" si="8"/>
        <v>68.90097932535365</v>
      </c>
      <c r="J83" s="30"/>
      <c r="K83" s="27"/>
      <c r="L83" s="27"/>
    </row>
    <row r="84" spans="1:12" ht="38.25" customHeight="1" thickBot="1">
      <c r="A84" s="26"/>
      <c r="B84" s="537" t="s">
        <v>132</v>
      </c>
      <c r="C84" s="467" t="s">
        <v>345</v>
      </c>
      <c r="D84" s="468"/>
      <c r="E84" s="532" t="s">
        <v>351</v>
      </c>
      <c r="F84" s="532"/>
      <c r="G84" s="469" t="s">
        <v>352</v>
      </c>
      <c r="H84" s="470"/>
      <c r="J84" s="30"/>
      <c r="K84" s="27"/>
      <c r="L84" s="27"/>
    </row>
    <row r="85" spans="1:12" ht="13.5" thickBot="1">
      <c r="A85" s="26"/>
      <c r="B85" s="538"/>
      <c r="C85" s="128">
        <v>1988</v>
      </c>
      <c r="D85" s="127">
        <v>2002</v>
      </c>
      <c r="E85" s="127">
        <v>1988</v>
      </c>
      <c r="F85" s="129">
        <v>2002</v>
      </c>
      <c r="G85" s="167">
        <v>1988</v>
      </c>
      <c r="H85" s="127">
        <v>2002</v>
      </c>
      <c r="J85" s="30"/>
      <c r="K85" s="27"/>
      <c r="L85" s="27"/>
    </row>
    <row r="86" spans="1:12" ht="12.75">
      <c r="A86" s="26"/>
      <c r="B86" s="546" t="s">
        <v>65</v>
      </c>
      <c r="C86" s="547">
        <v>224</v>
      </c>
      <c r="D86" s="548">
        <v>173</v>
      </c>
      <c r="E86" s="145">
        <v>357</v>
      </c>
      <c r="F86" s="544">
        <v>197</v>
      </c>
      <c r="G86" s="168">
        <f aca="true" t="shared" si="9" ref="G86:H90">C86/E86*100</f>
        <v>62.745098039215684</v>
      </c>
      <c r="H86" s="113">
        <f t="shared" si="9"/>
        <v>87.81725888324873</v>
      </c>
      <c r="J86" s="30"/>
      <c r="K86" s="27"/>
      <c r="L86" s="27"/>
    </row>
    <row r="87" spans="1:12" ht="12.75">
      <c r="A87" s="26"/>
      <c r="B87" s="74" t="s">
        <v>64</v>
      </c>
      <c r="C87" s="534">
        <v>1178</v>
      </c>
      <c r="D87" s="150">
        <v>1039</v>
      </c>
      <c r="E87" s="228">
        <v>1555</v>
      </c>
      <c r="F87" s="520">
        <v>1314</v>
      </c>
      <c r="G87" s="168">
        <f t="shared" si="9"/>
        <v>75.7556270096463</v>
      </c>
      <c r="H87" s="113">
        <f t="shared" si="9"/>
        <v>79.07153729071538</v>
      </c>
      <c r="J87" s="30"/>
      <c r="K87" s="27"/>
      <c r="L87" s="27"/>
    </row>
    <row r="88" spans="1:12" ht="12.75">
      <c r="A88" s="26"/>
      <c r="B88" s="74" t="s">
        <v>63</v>
      </c>
      <c r="C88" s="534">
        <v>372</v>
      </c>
      <c r="D88" s="150">
        <v>275</v>
      </c>
      <c r="E88" s="228">
        <v>752</v>
      </c>
      <c r="F88" s="520">
        <v>370</v>
      </c>
      <c r="G88" s="168">
        <f t="shared" si="9"/>
        <v>49.46808510638298</v>
      </c>
      <c r="H88" s="113">
        <f t="shared" si="9"/>
        <v>74.32432432432432</v>
      </c>
      <c r="J88" s="30"/>
      <c r="K88" s="27"/>
      <c r="L88" s="27"/>
    </row>
    <row r="89" spans="1:12" ht="12.75">
      <c r="A89" s="26"/>
      <c r="B89" s="74" t="s">
        <v>62</v>
      </c>
      <c r="C89" s="534">
        <v>590</v>
      </c>
      <c r="D89" s="150">
        <v>373</v>
      </c>
      <c r="E89" s="228">
        <v>780</v>
      </c>
      <c r="F89" s="520">
        <v>493</v>
      </c>
      <c r="G89" s="168">
        <f t="shared" si="9"/>
        <v>75.64102564102564</v>
      </c>
      <c r="H89" s="113">
        <f t="shared" si="9"/>
        <v>75.65922920892496</v>
      </c>
      <c r="J89" s="30"/>
      <c r="K89" s="27"/>
      <c r="L89" s="27"/>
    </row>
    <row r="90" spans="1:12" ht="12.75">
      <c r="A90" s="26"/>
      <c r="B90" s="74" t="s">
        <v>61</v>
      </c>
      <c r="C90" s="534">
        <v>351</v>
      </c>
      <c r="D90" s="150">
        <v>328</v>
      </c>
      <c r="E90" s="228">
        <v>817</v>
      </c>
      <c r="F90" s="520">
        <v>489</v>
      </c>
      <c r="G90" s="168">
        <f t="shared" si="9"/>
        <v>42.96205630354957</v>
      </c>
      <c r="H90" s="113">
        <f t="shared" si="9"/>
        <v>67.07566462167689</v>
      </c>
      <c r="J90" s="30"/>
      <c r="K90" s="27"/>
      <c r="L90" s="27"/>
    </row>
    <row r="91" spans="1:12" ht="12.75">
      <c r="A91" s="26"/>
      <c r="B91" s="74" t="s">
        <v>60</v>
      </c>
      <c r="C91" s="534">
        <v>506</v>
      </c>
      <c r="D91" s="150">
        <v>422</v>
      </c>
      <c r="E91" s="228">
        <v>635</v>
      </c>
      <c r="F91" s="520">
        <v>508</v>
      </c>
      <c r="G91" s="168">
        <f aca="true" t="shared" si="10" ref="G91:G97">C91/E91*100</f>
        <v>79.68503937007874</v>
      </c>
      <c r="H91" s="113">
        <f aca="true" t="shared" si="11" ref="H91:H97">D91/F91*100</f>
        <v>83.07086614173228</v>
      </c>
      <c r="J91" s="30"/>
      <c r="K91" s="27"/>
      <c r="L91" s="27"/>
    </row>
    <row r="92" spans="1:12" ht="12.75">
      <c r="A92" s="26"/>
      <c r="B92" s="74" t="s">
        <v>59</v>
      </c>
      <c r="C92" s="534">
        <v>340</v>
      </c>
      <c r="D92" s="150">
        <v>235</v>
      </c>
      <c r="E92" s="228">
        <v>680</v>
      </c>
      <c r="F92" s="520">
        <v>326</v>
      </c>
      <c r="G92" s="168">
        <f t="shared" si="10"/>
        <v>50</v>
      </c>
      <c r="H92" s="113">
        <f t="shared" si="11"/>
        <v>72.08588957055214</v>
      </c>
      <c r="J92" s="30"/>
      <c r="K92" s="27"/>
      <c r="L92" s="27"/>
    </row>
    <row r="93" spans="1:12" ht="12.75">
      <c r="A93" s="26"/>
      <c r="B93" s="74" t="s">
        <v>58</v>
      </c>
      <c r="C93" s="534">
        <v>218</v>
      </c>
      <c r="D93" s="150">
        <v>200</v>
      </c>
      <c r="E93" s="228">
        <v>301</v>
      </c>
      <c r="F93" s="520">
        <v>272</v>
      </c>
      <c r="G93" s="168">
        <f t="shared" si="10"/>
        <v>72.42524916943522</v>
      </c>
      <c r="H93" s="113">
        <f t="shared" si="11"/>
        <v>73.52941176470588</v>
      </c>
      <c r="J93" s="30"/>
      <c r="K93" s="27"/>
      <c r="L93" s="27"/>
    </row>
    <row r="94" spans="1:12" ht="12.75">
      <c r="A94" s="26"/>
      <c r="B94" s="74" t="s">
        <v>57</v>
      </c>
      <c r="C94" s="534">
        <v>670</v>
      </c>
      <c r="D94" s="150">
        <v>574</v>
      </c>
      <c r="E94" s="228">
        <v>1177</v>
      </c>
      <c r="F94" s="520">
        <v>811</v>
      </c>
      <c r="G94" s="168">
        <f t="shared" si="10"/>
        <v>56.92438402718777</v>
      </c>
      <c r="H94" s="113">
        <f t="shared" si="11"/>
        <v>70.77681874229347</v>
      </c>
      <c r="J94" s="30"/>
      <c r="K94" s="27"/>
      <c r="L94" s="27"/>
    </row>
    <row r="95" spans="1:12" ht="12.75">
      <c r="A95" s="26"/>
      <c r="B95" s="74" t="s">
        <v>56</v>
      </c>
      <c r="C95" s="534">
        <v>645</v>
      </c>
      <c r="D95" s="150">
        <v>511</v>
      </c>
      <c r="E95" s="228">
        <v>875</v>
      </c>
      <c r="F95" s="520">
        <v>801</v>
      </c>
      <c r="G95" s="168">
        <f t="shared" si="10"/>
        <v>73.71428571428571</v>
      </c>
      <c r="H95" s="113">
        <f t="shared" si="11"/>
        <v>63.79525593008739</v>
      </c>
      <c r="J95" s="30"/>
      <c r="K95" s="27"/>
      <c r="L95" s="27"/>
    </row>
    <row r="96" spans="1:12" ht="12.75">
      <c r="A96" s="26"/>
      <c r="B96" s="74" t="s">
        <v>55</v>
      </c>
      <c r="C96" s="534">
        <v>590</v>
      </c>
      <c r="D96" s="150">
        <v>462</v>
      </c>
      <c r="E96" s="228">
        <v>1020</v>
      </c>
      <c r="F96" s="520">
        <v>734</v>
      </c>
      <c r="G96" s="168">
        <f t="shared" si="10"/>
        <v>57.84313725490197</v>
      </c>
      <c r="H96" s="113">
        <f t="shared" si="11"/>
        <v>62.94277929155313</v>
      </c>
      <c r="J96" s="30"/>
      <c r="K96" s="27"/>
      <c r="L96" s="27"/>
    </row>
    <row r="97" spans="1:12" ht="13.5" thickBot="1">
      <c r="A97" s="26"/>
      <c r="B97" s="531" t="s">
        <v>339</v>
      </c>
      <c r="C97" s="535">
        <v>5684</v>
      </c>
      <c r="D97" s="152">
        <v>4592</v>
      </c>
      <c r="E97" s="373">
        <v>8949</v>
      </c>
      <c r="F97" s="368">
        <v>6315</v>
      </c>
      <c r="G97" s="369">
        <f t="shared" si="10"/>
        <v>63.51547658956308</v>
      </c>
      <c r="H97" s="366">
        <f t="shared" si="11"/>
        <v>72.71575613618369</v>
      </c>
      <c r="J97" s="30"/>
      <c r="K97" s="27"/>
      <c r="L97" s="27"/>
    </row>
    <row r="98" spans="1:12" ht="12.75">
      <c r="A98" s="26"/>
      <c r="B98" s="156"/>
      <c r="C98" s="362"/>
      <c r="D98" s="362"/>
      <c r="E98" s="143"/>
      <c r="F98" s="143"/>
      <c r="G98" s="363"/>
      <c r="H98" s="363"/>
      <c r="J98" s="30"/>
      <c r="K98" s="27"/>
      <c r="L98" s="27"/>
    </row>
    <row r="99" spans="1:12" ht="12.75">
      <c r="A99" s="26"/>
      <c r="B99" s="156"/>
      <c r="C99" s="362"/>
      <c r="D99" s="362"/>
      <c r="E99" s="143"/>
      <c r="F99" s="143"/>
      <c r="G99" s="363"/>
      <c r="H99" s="363"/>
      <c r="J99" s="30"/>
      <c r="K99" s="27"/>
      <c r="L99" s="27"/>
    </row>
    <row r="100" spans="1:12" ht="12.75">
      <c r="A100" s="26"/>
      <c r="B100" s="156"/>
      <c r="C100" s="362"/>
      <c r="D100" s="362"/>
      <c r="E100" s="143"/>
      <c r="F100" s="143"/>
      <c r="G100" s="363"/>
      <c r="H100" s="363"/>
      <c r="J100" s="30"/>
      <c r="K100" s="27"/>
      <c r="L100" s="27"/>
    </row>
    <row r="101" spans="1:12" ht="12.75">
      <c r="A101" s="26"/>
      <c r="B101" s="156"/>
      <c r="C101" s="362"/>
      <c r="D101" s="362"/>
      <c r="E101" s="143"/>
      <c r="F101" s="143"/>
      <c r="G101" s="363"/>
      <c r="H101" s="363"/>
      <c r="J101" s="30"/>
      <c r="K101" s="27"/>
      <c r="L101" s="27"/>
    </row>
    <row r="102" spans="1:12" ht="13.5" thickBot="1">
      <c r="A102" s="26"/>
      <c r="B102" s="748"/>
      <c r="C102" s="361"/>
      <c r="D102" s="361"/>
      <c r="E102" s="371"/>
      <c r="F102" s="371"/>
      <c r="G102" s="372"/>
      <c r="H102" s="372"/>
      <c r="J102" s="30"/>
      <c r="K102" s="27"/>
      <c r="L102" s="27"/>
    </row>
    <row r="103" spans="1:12" ht="26.25" customHeight="1" thickBot="1">
      <c r="A103" s="26"/>
      <c r="B103" s="537" t="s">
        <v>132</v>
      </c>
      <c r="C103" s="467" t="s">
        <v>345</v>
      </c>
      <c r="D103" s="468"/>
      <c r="E103" s="532" t="s">
        <v>351</v>
      </c>
      <c r="F103" s="532"/>
      <c r="G103" s="469" t="s">
        <v>352</v>
      </c>
      <c r="H103" s="470"/>
      <c r="J103" s="30"/>
      <c r="K103" s="27"/>
      <c r="L103" s="27"/>
    </row>
    <row r="104" spans="1:12" ht="13.5" thickBot="1">
      <c r="A104" s="26"/>
      <c r="B104" s="538"/>
      <c r="C104" s="128">
        <v>1988</v>
      </c>
      <c r="D104" s="127">
        <v>2002</v>
      </c>
      <c r="E104" s="127">
        <v>1988</v>
      </c>
      <c r="F104" s="129">
        <v>2002</v>
      </c>
      <c r="G104" s="167">
        <v>1988</v>
      </c>
      <c r="H104" s="127">
        <v>2002</v>
      </c>
      <c r="J104" s="30"/>
      <c r="K104" s="27"/>
      <c r="L104" s="27"/>
    </row>
    <row r="105" spans="1:12" ht="12.75">
      <c r="A105" s="26"/>
      <c r="B105" s="539" t="s">
        <v>54</v>
      </c>
      <c r="C105" s="533">
        <v>25</v>
      </c>
      <c r="D105" s="542">
        <v>14</v>
      </c>
      <c r="E105" s="540">
        <v>29</v>
      </c>
      <c r="F105" s="543">
        <v>16</v>
      </c>
      <c r="G105" s="545">
        <f aca="true" t="shared" si="12" ref="G105:G114">C105/E105*100</f>
        <v>86.20689655172413</v>
      </c>
      <c r="H105" s="113">
        <f aca="true" t="shared" si="13" ref="H105:H114">D105/F105*100</f>
        <v>87.5</v>
      </c>
      <c r="J105" s="30"/>
      <c r="K105" s="27"/>
      <c r="L105" s="27"/>
    </row>
    <row r="106" spans="1:12" ht="12.75">
      <c r="A106" s="26"/>
      <c r="B106" s="74" t="s">
        <v>53</v>
      </c>
      <c r="C106" s="534">
        <v>190</v>
      </c>
      <c r="D106" s="150">
        <v>243</v>
      </c>
      <c r="E106" s="228">
        <v>394</v>
      </c>
      <c r="F106" s="520">
        <v>310</v>
      </c>
      <c r="G106" s="168">
        <f t="shared" si="12"/>
        <v>48.223350253807105</v>
      </c>
      <c r="H106" s="113">
        <f t="shared" si="13"/>
        <v>78.38709677419354</v>
      </c>
      <c r="J106" s="30"/>
      <c r="K106" s="27"/>
      <c r="L106" s="27"/>
    </row>
    <row r="107" spans="1:12" ht="12.75">
      <c r="A107" s="26"/>
      <c r="B107" s="74" t="s">
        <v>52</v>
      </c>
      <c r="C107" s="534">
        <v>30</v>
      </c>
      <c r="D107" s="150">
        <v>38</v>
      </c>
      <c r="E107" s="541">
        <v>84</v>
      </c>
      <c r="F107" s="520">
        <v>69</v>
      </c>
      <c r="G107" s="168">
        <f t="shared" si="12"/>
        <v>35.714285714285715</v>
      </c>
      <c r="H107" s="113">
        <f t="shared" si="13"/>
        <v>55.072463768115945</v>
      </c>
      <c r="J107" s="30"/>
      <c r="K107" s="27"/>
      <c r="L107" s="27"/>
    </row>
    <row r="108" spans="1:12" ht="12.75">
      <c r="A108" s="26"/>
      <c r="B108" s="74" t="s">
        <v>51</v>
      </c>
      <c r="C108" s="534">
        <v>182</v>
      </c>
      <c r="D108" s="150">
        <v>50</v>
      </c>
      <c r="E108" s="228">
        <v>387</v>
      </c>
      <c r="F108" s="544">
        <v>176</v>
      </c>
      <c r="G108" s="168">
        <f t="shared" si="12"/>
        <v>47.02842377260982</v>
      </c>
      <c r="H108" s="113">
        <f t="shared" si="13"/>
        <v>28.40909090909091</v>
      </c>
      <c r="J108" s="30"/>
      <c r="K108" s="27"/>
      <c r="L108" s="27"/>
    </row>
    <row r="109" spans="1:12" ht="12.75">
      <c r="A109" s="26"/>
      <c r="B109" s="74" t="s">
        <v>50</v>
      </c>
      <c r="C109" s="738">
        <v>90</v>
      </c>
      <c r="D109" s="735">
        <v>33</v>
      </c>
      <c r="E109" s="65">
        <v>377</v>
      </c>
      <c r="F109" s="739">
        <v>158</v>
      </c>
      <c r="G109" s="736">
        <f t="shared" si="12"/>
        <v>23.872679045092838</v>
      </c>
      <c r="H109" s="737">
        <f t="shared" si="13"/>
        <v>20.88607594936709</v>
      </c>
      <c r="J109" s="30"/>
      <c r="K109" s="27"/>
      <c r="L109" s="27"/>
    </row>
    <row r="110" spans="1:12" ht="12.75" customHeight="1">
      <c r="A110" s="26"/>
      <c r="B110" s="74" t="s">
        <v>49</v>
      </c>
      <c r="C110" s="534">
        <v>134</v>
      </c>
      <c r="D110" s="150">
        <v>170</v>
      </c>
      <c r="E110" s="228">
        <v>330</v>
      </c>
      <c r="F110" s="520">
        <v>220</v>
      </c>
      <c r="G110" s="168">
        <f t="shared" si="12"/>
        <v>40.60606060606061</v>
      </c>
      <c r="H110" s="113">
        <f t="shared" si="13"/>
        <v>77.27272727272727</v>
      </c>
      <c r="J110" s="30"/>
      <c r="K110" s="27"/>
      <c r="L110" s="27"/>
    </row>
    <row r="111" spans="1:12" ht="12.75">
      <c r="A111" s="26"/>
      <c r="B111" s="74" t="s">
        <v>48</v>
      </c>
      <c r="C111" s="534">
        <v>285</v>
      </c>
      <c r="D111" s="150">
        <v>290</v>
      </c>
      <c r="E111" s="228">
        <v>509</v>
      </c>
      <c r="F111" s="520">
        <v>369</v>
      </c>
      <c r="G111" s="168">
        <f t="shared" si="12"/>
        <v>55.992141453831046</v>
      </c>
      <c r="H111" s="113">
        <f t="shared" si="13"/>
        <v>78.59078590785907</v>
      </c>
      <c r="J111" s="30"/>
      <c r="K111" s="27"/>
      <c r="L111" s="27"/>
    </row>
    <row r="112" spans="1:12" ht="12.75" customHeight="1">
      <c r="A112" s="26"/>
      <c r="B112" s="74" t="s">
        <v>47</v>
      </c>
      <c r="C112" s="534">
        <v>57</v>
      </c>
      <c r="D112" s="150">
        <v>9</v>
      </c>
      <c r="E112" s="228">
        <v>139</v>
      </c>
      <c r="F112" s="520">
        <v>46</v>
      </c>
      <c r="G112" s="168">
        <f t="shared" si="12"/>
        <v>41.007194244604314</v>
      </c>
      <c r="H112" s="113">
        <f t="shared" si="13"/>
        <v>19.565217391304348</v>
      </c>
      <c r="J112" s="30"/>
      <c r="K112" s="27"/>
      <c r="L112" s="27"/>
    </row>
    <row r="113" spans="1:12" ht="12.75">
      <c r="A113" s="26"/>
      <c r="B113" s="74" t="s">
        <v>46</v>
      </c>
      <c r="C113" s="534">
        <v>84</v>
      </c>
      <c r="D113" s="150">
        <v>88</v>
      </c>
      <c r="E113" s="228">
        <v>239</v>
      </c>
      <c r="F113" s="520">
        <v>178</v>
      </c>
      <c r="G113" s="168">
        <f t="shared" si="12"/>
        <v>35.146443514644346</v>
      </c>
      <c r="H113" s="113">
        <f t="shared" si="13"/>
        <v>49.43820224719101</v>
      </c>
      <c r="J113" s="30"/>
      <c r="K113" s="27"/>
      <c r="L113" s="27"/>
    </row>
    <row r="114" spans="1:12" ht="12.75">
      <c r="A114" s="26"/>
      <c r="B114" s="74" t="s">
        <v>45</v>
      </c>
      <c r="C114" s="534">
        <v>275</v>
      </c>
      <c r="D114" s="150">
        <v>271</v>
      </c>
      <c r="E114" s="228">
        <v>821</v>
      </c>
      <c r="F114" s="520">
        <v>492</v>
      </c>
      <c r="G114" s="168">
        <f t="shared" si="12"/>
        <v>33.49573690621194</v>
      </c>
      <c r="H114" s="113">
        <f t="shared" si="13"/>
        <v>55.08130081300813</v>
      </c>
      <c r="J114" s="30"/>
      <c r="K114" s="27"/>
      <c r="L114" s="27"/>
    </row>
    <row r="115" spans="1:12" ht="12.75">
      <c r="A115" s="26"/>
      <c r="B115" s="74" t="s">
        <v>44</v>
      </c>
      <c r="C115" s="534">
        <v>58</v>
      </c>
      <c r="D115" s="150">
        <v>48</v>
      </c>
      <c r="E115" s="228">
        <v>296</v>
      </c>
      <c r="F115" s="520">
        <v>79</v>
      </c>
      <c r="G115" s="168">
        <f aca="true" t="shared" si="14" ref="G115:G125">C115/E115*100</f>
        <v>19.594594594594593</v>
      </c>
      <c r="H115" s="113">
        <f aca="true" t="shared" si="15" ref="H115:H125">D115/F115*100</f>
        <v>60.75949367088608</v>
      </c>
      <c r="J115" s="30"/>
      <c r="K115" s="27"/>
      <c r="L115" s="27"/>
    </row>
    <row r="116" spans="1:12" ht="12.75">
      <c r="A116" s="26"/>
      <c r="B116" s="74" t="s">
        <v>43</v>
      </c>
      <c r="C116" s="534">
        <v>57</v>
      </c>
      <c r="D116" s="150">
        <v>71</v>
      </c>
      <c r="E116" s="228">
        <v>195</v>
      </c>
      <c r="F116" s="520">
        <v>166</v>
      </c>
      <c r="G116" s="168">
        <f t="shared" si="14"/>
        <v>29.230769230769234</v>
      </c>
      <c r="H116" s="113">
        <f t="shared" si="15"/>
        <v>42.77108433734939</v>
      </c>
      <c r="J116" s="30"/>
      <c r="K116" s="27"/>
      <c r="L116" s="27"/>
    </row>
    <row r="117" spans="1:12" ht="12.75">
      <c r="A117" s="26"/>
      <c r="B117" s="74" t="s">
        <v>42</v>
      </c>
      <c r="C117" s="534">
        <v>231</v>
      </c>
      <c r="D117" s="150">
        <v>195</v>
      </c>
      <c r="E117" s="228">
        <v>437</v>
      </c>
      <c r="F117" s="520">
        <v>247</v>
      </c>
      <c r="G117" s="168">
        <f t="shared" si="14"/>
        <v>52.8604118993135</v>
      </c>
      <c r="H117" s="113">
        <f t="shared" si="15"/>
        <v>78.94736842105263</v>
      </c>
      <c r="J117" s="30"/>
      <c r="K117" s="27"/>
      <c r="L117" s="27"/>
    </row>
    <row r="118" spans="1:12" ht="12.75">
      <c r="A118" s="26"/>
      <c r="B118" s="74" t="s">
        <v>41</v>
      </c>
      <c r="C118" s="534">
        <v>273</v>
      </c>
      <c r="D118" s="150">
        <v>201</v>
      </c>
      <c r="E118" s="228">
        <v>385</v>
      </c>
      <c r="F118" s="520">
        <v>277</v>
      </c>
      <c r="G118" s="168">
        <f t="shared" si="14"/>
        <v>70.9090909090909</v>
      </c>
      <c r="H118" s="113">
        <f t="shared" si="15"/>
        <v>72.56317689530685</v>
      </c>
      <c r="J118" s="30"/>
      <c r="K118" s="27"/>
      <c r="L118" s="27"/>
    </row>
    <row r="119" spans="1:12" ht="12.75">
      <c r="A119" s="26"/>
      <c r="B119" s="74" t="s">
        <v>40</v>
      </c>
      <c r="C119" s="534">
        <v>284</v>
      </c>
      <c r="D119" s="150">
        <v>229</v>
      </c>
      <c r="E119" s="228">
        <v>586</v>
      </c>
      <c r="F119" s="520">
        <v>432</v>
      </c>
      <c r="G119" s="168">
        <f t="shared" si="14"/>
        <v>48.4641638225256</v>
      </c>
      <c r="H119" s="113">
        <f t="shared" si="15"/>
        <v>53.00925925925925</v>
      </c>
      <c r="J119" s="30"/>
      <c r="K119" s="27"/>
      <c r="L119" s="27"/>
    </row>
    <row r="120" spans="1:12" ht="12.75">
      <c r="A120" s="26"/>
      <c r="B120" s="74" t="s">
        <v>39</v>
      </c>
      <c r="C120" s="534">
        <v>292</v>
      </c>
      <c r="D120" s="150">
        <v>184</v>
      </c>
      <c r="E120" s="228">
        <v>494</v>
      </c>
      <c r="F120" s="520">
        <v>355</v>
      </c>
      <c r="G120" s="168">
        <f t="shared" si="14"/>
        <v>59.10931174089069</v>
      </c>
      <c r="H120" s="113">
        <f t="shared" si="15"/>
        <v>51.83098591549295</v>
      </c>
      <c r="J120" s="30"/>
      <c r="K120" s="27"/>
      <c r="L120" s="27"/>
    </row>
    <row r="121" spans="1:12" ht="12.75">
      <c r="A121" s="26"/>
      <c r="B121" s="74" t="s">
        <v>38</v>
      </c>
      <c r="C121" s="738">
        <v>179</v>
      </c>
      <c r="D121" s="735">
        <v>128</v>
      </c>
      <c r="E121" s="65">
        <v>313</v>
      </c>
      <c r="F121" s="739">
        <v>187</v>
      </c>
      <c r="G121" s="736">
        <f t="shared" si="14"/>
        <v>57.18849840255591</v>
      </c>
      <c r="H121" s="737">
        <f t="shared" si="15"/>
        <v>68.44919786096256</v>
      </c>
      <c r="J121" s="30"/>
      <c r="K121" s="27"/>
      <c r="L121" s="27"/>
    </row>
    <row r="122" spans="1:12" ht="12.75">
      <c r="A122" s="26"/>
      <c r="B122" s="74" t="s">
        <v>37</v>
      </c>
      <c r="C122" s="534">
        <v>121</v>
      </c>
      <c r="D122" s="150">
        <v>100</v>
      </c>
      <c r="E122" s="228">
        <v>244</v>
      </c>
      <c r="F122" s="520">
        <v>159</v>
      </c>
      <c r="G122" s="168">
        <f t="shared" si="14"/>
        <v>49.59016393442623</v>
      </c>
      <c r="H122" s="113">
        <f t="shared" si="15"/>
        <v>62.893081761006286</v>
      </c>
      <c r="J122" s="30"/>
      <c r="K122" s="27"/>
      <c r="L122" s="27"/>
    </row>
    <row r="123" spans="1:12" ht="12.75">
      <c r="A123" s="26"/>
      <c r="B123" s="74" t="s">
        <v>36</v>
      </c>
      <c r="C123" s="534">
        <v>184</v>
      </c>
      <c r="D123" s="150">
        <v>150</v>
      </c>
      <c r="E123" s="228">
        <v>343</v>
      </c>
      <c r="F123" s="520">
        <v>220</v>
      </c>
      <c r="G123" s="168">
        <f t="shared" si="14"/>
        <v>53.64431486880466</v>
      </c>
      <c r="H123" s="113">
        <f t="shared" si="15"/>
        <v>68.18181818181817</v>
      </c>
      <c r="J123" s="30"/>
      <c r="K123" s="27"/>
      <c r="L123" s="27"/>
    </row>
    <row r="124" spans="1:12" ht="12.75">
      <c r="A124" s="26"/>
      <c r="B124" s="74" t="s">
        <v>35</v>
      </c>
      <c r="C124" s="534">
        <v>67</v>
      </c>
      <c r="D124" s="150">
        <v>40</v>
      </c>
      <c r="E124" s="228">
        <v>233</v>
      </c>
      <c r="F124" s="520">
        <v>85</v>
      </c>
      <c r="G124" s="168">
        <f t="shared" si="14"/>
        <v>28.75536480686695</v>
      </c>
      <c r="H124" s="113">
        <f t="shared" si="15"/>
        <v>47.05882352941176</v>
      </c>
      <c r="J124" s="30"/>
      <c r="K124" s="27"/>
      <c r="L124" s="27"/>
    </row>
    <row r="125" spans="1:12" ht="13.5" thickBot="1">
      <c r="A125" s="26"/>
      <c r="B125" s="531" t="s">
        <v>340</v>
      </c>
      <c r="C125" s="535">
        <v>3098</v>
      </c>
      <c r="D125" s="152">
        <v>2552</v>
      </c>
      <c r="E125" s="371">
        <v>6835</v>
      </c>
      <c r="F125" s="368">
        <v>4241</v>
      </c>
      <c r="G125" s="369">
        <f t="shared" si="14"/>
        <v>45.32553035844916</v>
      </c>
      <c r="H125" s="366">
        <f t="shared" si="15"/>
        <v>60.17448714925725</v>
      </c>
      <c r="J125" s="30"/>
      <c r="K125" s="27"/>
      <c r="L125" s="27"/>
    </row>
    <row r="126" spans="1:12" ht="27" customHeight="1" thickBot="1">
      <c r="A126" s="26"/>
      <c r="B126" s="537" t="s">
        <v>132</v>
      </c>
      <c r="C126" s="467" t="s">
        <v>345</v>
      </c>
      <c r="D126" s="468"/>
      <c r="E126" s="532" t="s">
        <v>351</v>
      </c>
      <c r="F126" s="532"/>
      <c r="G126" s="469" t="s">
        <v>352</v>
      </c>
      <c r="H126" s="470"/>
      <c r="J126" s="30"/>
      <c r="K126" s="27"/>
      <c r="L126" s="27"/>
    </row>
    <row r="127" spans="1:12" ht="13.5" thickBot="1">
      <c r="A127" s="26"/>
      <c r="B127" s="538"/>
      <c r="C127" s="128">
        <v>1988</v>
      </c>
      <c r="D127" s="127">
        <v>2002</v>
      </c>
      <c r="E127" s="127">
        <v>1988</v>
      </c>
      <c r="F127" s="129">
        <v>2002</v>
      </c>
      <c r="G127" s="167">
        <v>1988</v>
      </c>
      <c r="H127" s="127">
        <v>2002</v>
      </c>
      <c r="J127" s="30"/>
      <c r="K127" s="27"/>
      <c r="L127" s="27"/>
    </row>
    <row r="128" spans="1:12" ht="12.75">
      <c r="A128" s="26"/>
      <c r="B128" s="74" t="s">
        <v>34</v>
      </c>
      <c r="C128" s="534">
        <v>618</v>
      </c>
      <c r="D128" s="150">
        <v>524</v>
      </c>
      <c r="E128" s="145">
        <v>918</v>
      </c>
      <c r="F128" s="544">
        <v>720</v>
      </c>
      <c r="G128" s="168">
        <f aca="true" t="shared" si="16" ref="G128:H132">C128/E128*100</f>
        <v>67.3202614379085</v>
      </c>
      <c r="H128" s="113">
        <f t="shared" si="16"/>
        <v>72.77777777777777</v>
      </c>
      <c r="J128" s="30"/>
      <c r="K128" s="27"/>
      <c r="L128" s="27"/>
    </row>
    <row r="129" spans="1:12" ht="12.75">
      <c r="A129" s="26"/>
      <c r="B129" s="74" t="s">
        <v>33</v>
      </c>
      <c r="C129" s="534">
        <v>177</v>
      </c>
      <c r="D129" s="150">
        <v>136</v>
      </c>
      <c r="E129" s="228">
        <v>281</v>
      </c>
      <c r="F129" s="520">
        <v>217</v>
      </c>
      <c r="G129" s="168">
        <f t="shared" si="16"/>
        <v>62.989323843416365</v>
      </c>
      <c r="H129" s="113">
        <f t="shared" si="16"/>
        <v>62.67281105990783</v>
      </c>
      <c r="J129" s="30"/>
      <c r="K129" s="27"/>
      <c r="L129" s="27"/>
    </row>
    <row r="130" spans="1:12" ht="22.5">
      <c r="A130" s="26"/>
      <c r="B130" s="74" t="s">
        <v>32</v>
      </c>
      <c r="C130" s="738">
        <v>84</v>
      </c>
      <c r="D130" s="735">
        <v>87</v>
      </c>
      <c r="E130" s="65">
        <v>145</v>
      </c>
      <c r="F130" s="739">
        <v>110</v>
      </c>
      <c r="G130" s="736">
        <f t="shared" si="16"/>
        <v>57.931034482758626</v>
      </c>
      <c r="H130" s="737">
        <f t="shared" si="16"/>
        <v>79.0909090909091</v>
      </c>
      <c r="J130" s="30"/>
      <c r="K130" s="27"/>
      <c r="L130" s="27"/>
    </row>
    <row r="131" spans="1:12" ht="12.75">
      <c r="A131" s="26"/>
      <c r="B131" s="74" t="s">
        <v>31</v>
      </c>
      <c r="C131" s="534">
        <v>881</v>
      </c>
      <c r="D131" s="150">
        <v>657</v>
      </c>
      <c r="E131" s="228">
        <v>1087</v>
      </c>
      <c r="F131" s="520">
        <v>819</v>
      </c>
      <c r="G131" s="168">
        <f t="shared" si="16"/>
        <v>81.04875804967801</v>
      </c>
      <c r="H131" s="113">
        <f t="shared" si="16"/>
        <v>80.21978021978022</v>
      </c>
      <c r="J131" s="30"/>
      <c r="K131" s="27"/>
      <c r="L131" s="27"/>
    </row>
    <row r="132" spans="1:12" ht="12.75">
      <c r="A132" s="26"/>
      <c r="B132" s="74" t="s">
        <v>30</v>
      </c>
      <c r="C132" s="534">
        <v>431</v>
      </c>
      <c r="D132" s="150">
        <v>358</v>
      </c>
      <c r="E132" s="228">
        <v>606</v>
      </c>
      <c r="F132" s="520">
        <v>552</v>
      </c>
      <c r="G132" s="168">
        <f t="shared" si="16"/>
        <v>71.12211221122112</v>
      </c>
      <c r="H132" s="113">
        <f t="shared" si="16"/>
        <v>64.85507246376811</v>
      </c>
      <c r="J132" s="30"/>
      <c r="K132" s="27"/>
      <c r="L132" s="27"/>
    </row>
    <row r="133" spans="1:12" ht="12.75">
      <c r="A133" s="26"/>
      <c r="B133" s="74" t="s">
        <v>29</v>
      </c>
      <c r="C133" s="534">
        <v>427</v>
      </c>
      <c r="D133" s="150">
        <v>628</v>
      </c>
      <c r="E133" s="228">
        <v>914</v>
      </c>
      <c r="F133" s="520">
        <v>800</v>
      </c>
      <c r="G133" s="168">
        <f aca="true" t="shared" si="17" ref="G133:G138">C133/E133*100</f>
        <v>46.71772428884026</v>
      </c>
      <c r="H133" s="113">
        <f aca="true" t="shared" si="18" ref="H133:H138">D133/F133*100</f>
        <v>78.5</v>
      </c>
      <c r="J133" s="30"/>
      <c r="K133" s="27"/>
      <c r="L133" s="27"/>
    </row>
    <row r="134" spans="1:12" ht="12.75">
      <c r="A134" s="26"/>
      <c r="B134" s="74" t="s">
        <v>28</v>
      </c>
      <c r="C134" s="534">
        <v>779</v>
      </c>
      <c r="D134" s="150">
        <v>594</v>
      </c>
      <c r="E134" s="228">
        <v>1023</v>
      </c>
      <c r="F134" s="520">
        <v>829</v>
      </c>
      <c r="G134" s="168">
        <f t="shared" si="17"/>
        <v>76.1485826001955</v>
      </c>
      <c r="H134" s="113">
        <f t="shared" si="18"/>
        <v>71.65259348612787</v>
      </c>
      <c r="J134" s="30"/>
      <c r="K134" s="27"/>
      <c r="L134" s="27"/>
    </row>
    <row r="135" spans="1:12" ht="12.75">
      <c r="A135" s="26"/>
      <c r="B135" s="74" t="s">
        <v>27</v>
      </c>
      <c r="C135" s="534">
        <v>444</v>
      </c>
      <c r="D135" s="150">
        <v>455</v>
      </c>
      <c r="E135" s="228">
        <v>610</v>
      </c>
      <c r="F135" s="520">
        <v>520</v>
      </c>
      <c r="G135" s="168">
        <f t="shared" si="17"/>
        <v>72.78688524590164</v>
      </c>
      <c r="H135" s="113">
        <f t="shared" si="18"/>
        <v>87.5</v>
      </c>
      <c r="J135" s="30"/>
      <c r="K135" s="27"/>
      <c r="L135" s="27"/>
    </row>
    <row r="136" spans="1:12" ht="12.75">
      <c r="A136" s="26"/>
      <c r="B136" s="74" t="s">
        <v>26</v>
      </c>
      <c r="C136" s="534">
        <v>430</v>
      </c>
      <c r="D136" s="150">
        <v>344</v>
      </c>
      <c r="E136" s="228">
        <v>539</v>
      </c>
      <c r="F136" s="520">
        <v>438</v>
      </c>
      <c r="G136" s="168">
        <f t="shared" si="17"/>
        <v>79.77736549165121</v>
      </c>
      <c r="H136" s="113">
        <f t="shared" si="18"/>
        <v>78.53881278538812</v>
      </c>
      <c r="J136" s="30"/>
      <c r="K136" s="27"/>
      <c r="L136" s="27"/>
    </row>
    <row r="137" spans="1:12" ht="12.75">
      <c r="A137" s="26"/>
      <c r="B137" s="74" t="s">
        <v>25</v>
      </c>
      <c r="C137" s="534">
        <v>645</v>
      </c>
      <c r="D137" s="150">
        <v>647</v>
      </c>
      <c r="E137" s="228">
        <v>984</v>
      </c>
      <c r="F137" s="520">
        <v>786</v>
      </c>
      <c r="G137" s="168">
        <f t="shared" si="17"/>
        <v>65.54878048780488</v>
      </c>
      <c r="H137" s="113">
        <f t="shared" si="18"/>
        <v>82.31552162849873</v>
      </c>
      <c r="J137" s="30"/>
      <c r="K137" s="27"/>
      <c r="L137" s="27"/>
    </row>
    <row r="138" spans="1:12" ht="13.5" thickBot="1">
      <c r="A138" s="26"/>
      <c r="B138" s="531" t="s">
        <v>341</v>
      </c>
      <c r="C138" s="535">
        <v>4916</v>
      </c>
      <c r="D138" s="152">
        <v>4430</v>
      </c>
      <c r="E138" s="373">
        <v>7107</v>
      </c>
      <c r="F138" s="368">
        <v>5791</v>
      </c>
      <c r="G138" s="369">
        <f t="shared" si="17"/>
        <v>69.171239622907</v>
      </c>
      <c r="H138" s="366">
        <f t="shared" si="18"/>
        <v>76.49801415990329</v>
      </c>
      <c r="J138" s="30"/>
      <c r="K138" s="27"/>
      <c r="L138" s="27"/>
    </row>
    <row r="139" spans="1:12" ht="12.75">
      <c r="A139" s="26"/>
      <c r="B139" s="156"/>
      <c r="C139" s="362"/>
      <c r="D139" s="362"/>
      <c r="E139" s="143"/>
      <c r="F139" s="143"/>
      <c r="G139" s="363"/>
      <c r="H139" s="363"/>
      <c r="I139" s="26"/>
      <c r="J139" s="30"/>
      <c r="K139" s="27"/>
      <c r="L139" s="27"/>
    </row>
    <row r="140" spans="1:12" ht="12.75">
      <c r="A140" s="26"/>
      <c r="B140" s="156"/>
      <c r="C140" s="362"/>
      <c r="D140" s="362"/>
      <c r="E140" s="143"/>
      <c r="F140" s="143"/>
      <c r="G140" s="363"/>
      <c r="H140" s="363"/>
      <c r="I140" s="26"/>
      <c r="J140" s="30"/>
      <c r="K140" s="27"/>
      <c r="L140" s="27"/>
    </row>
    <row r="141" spans="1:12" ht="12.75">
      <c r="A141" s="26"/>
      <c r="B141" s="156"/>
      <c r="C141" s="362"/>
      <c r="D141" s="362"/>
      <c r="E141" s="143"/>
      <c r="F141" s="143"/>
      <c r="G141" s="363"/>
      <c r="H141" s="363"/>
      <c r="I141" s="26"/>
      <c r="J141" s="30"/>
      <c r="K141" s="27"/>
      <c r="L141" s="27"/>
    </row>
    <row r="142" spans="1:12" ht="12.75">
      <c r="A142" s="26"/>
      <c r="B142" s="156"/>
      <c r="C142" s="362"/>
      <c r="D142" s="362"/>
      <c r="E142" s="143"/>
      <c r="F142" s="143"/>
      <c r="G142" s="363"/>
      <c r="H142" s="363"/>
      <c r="I142" s="26"/>
      <c r="J142" s="30"/>
      <c r="K142" s="27"/>
      <c r="L142" s="27"/>
    </row>
    <row r="143" spans="1:12" ht="12.75">
      <c r="A143" s="26"/>
      <c r="B143" s="156"/>
      <c r="C143" s="362"/>
      <c r="D143" s="362"/>
      <c r="E143" s="143"/>
      <c r="F143" s="143"/>
      <c r="G143" s="363"/>
      <c r="H143" s="363"/>
      <c r="I143" s="26"/>
      <c r="J143" s="30"/>
      <c r="K143" s="27"/>
      <c r="L143" s="27"/>
    </row>
    <row r="144" spans="1:12" ht="12.75">
      <c r="A144" s="26"/>
      <c r="B144" s="156"/>
      <c r="C144" s="362"/>
      <c r="D144" s="362"/>
      <c r="E144" s="143"/>
      <c r="F144" s="143"/>
      <c r="G144" s="363"/>
      <c r="H144" s="363"/>
      <c r="I144" s="26"/>
      <c r="J144" s="30"/>
      <c r="K144" s="27"/>
      <c r="L144" s="27"/>
    </row>
    <row r="145" spans="1:12" ht="12.75">
      <c r="A145" s="26"/>
      <c r="B145" s="156"/>
      <c r="C145" s="362"/>
      <c r="D145" s="362"/>
      <c r="E145" s="143"/>
      <c r="F145" s="143"/>
      <c r="G145" s="363"/>
      <c r="H145" s="363"/>
      <c r="I145" s="26"/>
      <c r="J145" s="30"/>
      <c r="K145" s="27"/>
      <c r="L145" s="27"/>
    </row>
    <row r="146" spans="1:12" ht="12.75">
      <c r="A146" s="26"/>
      <c r="B146" s="156"/>
      <c r="C146" s="362"/>
      <c r="D146" s="362"/>
      <c r="E146" s="143"/>
      <c r="F146" s="143"/>
      <c r="G146" s="363"/>
      <c r="H146" s="363"/>
      <c r="I146" s="26"/>
      <c r="J146" s="30"/>
      <c r="K146" s="27"/>
      <c r="L146" s="27"/>
    </row>
    <row r="147" spans="1:12" ht="12.75">
      <c r="A147" s="26"/>
      <c r="B147" s="156"/>
      <c r="C147" s="362"/>
      <c r="D147" s="362"/>
      <c r="E147" s="143"/>
      <c r="F147" s="143"/>
      <c r="G147" s="363"/>
      <c r="H147" s="363"/>
      <c r="I147" s="26"/>
      <c r="J147" s="30"/>
      <c r="K147" s="27"/>
      <c r="L147" s="27"/>
    </row>
    <row r="148" spans="1:12" ht="12.75">
      <c r="A148" s="26"/>
      <c r="B148" s="156"/>
      <c r="C148" s="362"/>
      <c r="D148" s="362"/>
      <c r="E148" s="143"/>
      <c r="F148" s="143"/>
      <c r="G148" s="363"/>
      <c r="H148" s="363"/>
      <c r="I148" s="26"/>
      <c r="J148" s="30"/>
      <c r="K148" s="27"/>
      <c r="L148" s="27"/>
    </row>
    <row r="149" spans="1:12" ht="12.75">
      <c r="A149" s="26"/>
      <c r="B149" s="156"/>
      <c r="C149" s="362"/>
      <c r="D149" s="362"/>
      <c r="E149" s="143"/>
      <c r="F149" s="143"/>
      <c r="G149" s="363"/>
      <c r="H149" s="363"/>
      <c r="I149" s="26"/>
      <c r="J149" s="30"/>
      <c r="K149" s="27"/>
      <c r="L149" s="27"/>
    </row>
    <row r="150" spans="1:12" ht="12.75">
      <c r="A150" s="26"/>
      <c r="B150" s="156"/>
      <c r="C150" s="362"/>
      <c r="D150" s="362"/>
      <c r="E150" s="143"/>
      <c r="F150" s="143"/>
      <c r="G150" s="363"/>
      <c r="H150" s="363"/>
      <c r="I150" s="26"/>
      <c r="J150" s="30"/>
      <c r="K150" s="27"/>
      <c r="L150" s="27"/>
    </row>
    <row r="151" spans="1:12" ht="12.75">
      <c r="A151" s="26"/>
      <c r="B151" s="156"/>
      <c r="C151" s="362"/>
      <c r="D151" s="362"/>
      <c r="E151" s="143"/>
      <c r="F151" s="143"/>
      <c r="G151" s="363"/>
      <c r="H151" s="363"/>
      <c r="I151" s="26"/>
      <c r="J151" s="30"/>
      <c r="K151" s="27"/>
      <c r="L151" s="27"/>
    </row>
    <row r="152" spans="1:12" ht="12.75">
      <c r="A152" s="26"/>
      <c r="B152" s="156"/>
      <c r="C152" s="362"/>
      <c r="D152" s="362"/>
      <c r="E152" s="143"/>
      <c r="F152" s="143"/>
      <c r="G152" s="363"/>
      <c r="H152" s="363"/>
      <c r="I152" s="26"/>
      <c r="J152" s="30"/>
      <c r="K152" s="27"/>
      <c r="L152" s="27"/>
    </row>
    <row r="153" spans="1:12" ht="12.75">
      <c r="A153" s="26"/>
      <c r="B153" s="156"/>
      <c r="C153" s="362"/>
      <c r="D153" s="362"/>
      <c r="E153" s="143"/>
      <c r="F153" s="143"/>
      <c r="G153" s="363"/>
      <c r="H153" s="363"/>
      <c r="I153" s="26"/>
      <c r="J153" s="30"/>
      <c r="K153" s="27"/>
      <c r="L153" s="27"/>
    </row>
    <row r="154" spans="1:12" ht="12.75">
      <c r="A154" s="26"/>
      <c r="B154" s="156"/>
      <c r="C154" s="362"/>
      <c r="D154" s="362"/>
      <c r="E154" s="143"/>
      <c r="F154" s="143"/>
      <c r="G154" s="363"/>
      <c r="H154" s="363"/>
      <c r="I154" s="26"/>
      <c r="J154" s="30"/>
      <c r="K154" s="27"/>
      <c r="L154" s="27"/>
    </row>
    <row r="155" spans="1:12" ht="13.5" thickBot="1">
      <c r="A155" s="26"/>
      <c r="B155" s="156"/>
      <c r="C155" s="361"/>
      <c r="D155" s="361"/>
      <c r="E155" s="143"/>
      <c r="F155" s="143"/>
      <c r="G155" s="372"/>
      <c r="H155" s="372"/>
      <c r="J155" s="30"/>
      <c r="K155" s="27"/>
      <c r="L155" s="27"/>
    </row>
    <row r="156" spans="1:12" ht="27" customHeight="1" thickBot="1">
      <c r="A156" s="54"/>
      <c r="B156" s="528" t="s">
        <v>132</v>
      </c>
      <c r="C156" s="467" t="s">
        <v>345</v>
      </c>
      <c r="D156" s="468"/>
      <c r="E156" s="469" t="s">
        <v>351</v>
      </c>
      <c r="F156" s="470"/>
      <c r="G156" s="532" t="s">
        <v>352</v>
      </c>
      <c r="H156" s="470"/>
      <c r="J156" s="30"/>
      <c r="K156" s="27"/>
      <c r="L156" s="27"/>
    </row>
    <row r="157" spans="1:12" ht="13.5" thickBot="1">
      <c r="A157" s="54"/>
      <c r="B157" s="529"/>
      <c r="C157" s="128">
        <v>1988</v>
      </c>
      <c r="D157" s="127">
        <v>2002</v>
      </c>
      <c r="E157" s="167">
        <v>1988</v>
      </c>
      <c r="F157" s="127">
        <v>2002</v>
      </c>
      <c r="G157" s="127">
        <v>1988</v>
      </c>
      <c r="H157" s="158">
        <v>2002</v>
      </c>
      <c r="J157" s="30"/>
      <c r="K157" s="27"/>
      <c r="L157" s="27"/>
    </row>
    <row r="158" spans="1:12" ht="12.75">
      <c r="A158" s="54"/>
      <c r="B158" s="746" t="s">
        <v>24</v>
      </c>
      <c r="C158" s="740">
        <v>341</v>
      </c>
      <c r="D158" s="741">
        <v>256</v>
      </c>
      <c r="E158" s="742">
        <v>432</v>
      </c>
      <c r="F158" s="743">
        <v>297</v>
      </c>
      <c r="G158" s="744">
        <f>C158/E158*100</f>
        <v>78.93518518518519</v>
      </c>
      <c r="H158" s="745">
        <f>D158/F158*100</f>
        <v>86.19528619528619</v>
      </c>
      <c r="J158" s="30"/>
      <c r="K158" s="27"/>
      <c r="L158" s="27"/>
    </row>
    <row r="159" spans="1:12" ht="12.75">
      <c r="A159" s="54"/>
      <c r="B159" s="747" t="s">
        <v>23</v>
      </c>
      <c r="C159" s="534">
        <v>568</v>
      </c>
      <c r="D159" s="150">
        <v>333</v>
      </c>
      <c r="E159" s="170">
        <v>882</v>
      </c>
      <c r="F159" s="171">
        <v>427</v>
      </c>
      <c r="G159" s="88">
        <f aca="true" t="shared" si="19" ref="G159:G169">C159/E159*100</f>
        <v>64.39909297052154</v>
      </c>
      <c r="H159" s="113">
        <f aca="true" t="shared" si="20" ref="H159:H169">D159/F159*100</f>
        <v>77.98594847775175</v>
      </c>
      <c r="J159" s="30"/>
      <c r="K159" s="27"/>
      <c r="L159" s="27"/>
    </row>
    <row r="160" spans="1:12" ht="12.75">
      <c r="A160" s="54"/>
      <c r="B160" s="747" t="s">
        <v>22</v>
      </c>
      <c r="C160" s="534">
        <v>398</v>
      </c>
      <c r="D160" s="150">
        <v>277</v>
      </c>
      <c r="E160" s="170">
        <v>662</v>
      </c>
      <c r="F160" s="171">
        <v>397</v>
      </c>
      <c r="G160" s="88">
        <f t="shared" si="19"/>
        <v>60.12084592145015</v>
      </c>
      <c r="H160" s="113">
        <f t="shared" si="20"/>
        <v>69.77329974811083</v>
      </c>
      <c r="J160" s="30"/>
      <c r="K160" s="27"/>
      <c r="L160" s="27"/>
    </row>
    <row r="161" spans="1:12" ht="12.75">
      <c r="A161" s="54"/>
      <c r="B161" s="530" t="s">
        <v>21</v>
      </c>
      <c r="C161" s="534">
        <v>466</v>
      </c>
      <c r="D161" s="150">
        <v>457</v>
      </c>
      <c r="E161" s="170">
        <v>713</v>
      </c>
      <c r="F161" s="171">
        <v>574</v>
      </c>
      <c r="G161" s="88">
        <f t="shared" si="19"/>
        <v>65.35764375876579</v>
      </c>
      <c r="H161" s="113">
        <f t="shared" si="20"/>
        <v>79.61672473867596</v>
      </c>
      <c r="J161" s="30"/>
      <c r="K161" s="27"/>
      <c r="L161" s="27"/>
    </row>
    <row r="162" spans="1:12" ht="12.75">
      <c r="A162" s="54"/>
      <c r="B162" s="530" t="s">
        <v>20</v>
      </c>
      <c r="C162" s="534">
        <v>120</v>
      </c>
      <c r="D162" s="150">
        <v>105</v>
      </c>
      <c r="E162" s="170">
        <v>324</v>
      </c>
      <c r="F162" s="171">
        <v>131</v>
      </c>
      <c r="G162" s="88">
        <f t="shared" si="19"/>
        <v>37.03703703703704</v>
      </c>
      <c r="H162" s="113">
        <f t="shared" si="20"/>
        <v>80.1526717557252</v>
      </c>
      <c r="J162" s="30"/>
      <c r="K162" s="27"/>
      <c r="L162" s="27"/>
    </row>
    <row r="163" spans="1:12" ht="12.75">
      <c r="A163" s="54"/>
      <c r="B163" s="530" t="s">
        <v>387</v>
      </c>
      <c r="C163" s="534">
        <v>129</v>
      </c>
      <c r="D163" s="150">
        <v>93</v>
      </c>
      <c r="E163" s="170">
        <v>267</v>
      </c>
      <c r="F163" s="171">
        <v>130</v>
      </c>
      <c r="G163" s="88">
        <f t="shared" si="19"/>
        <v>48.31460674157304</v>
      </c>
      <c r="H163" s="113">
        <f t="shared" si="20"/>
        <v>71.53846153846153</v>
      </c>
      <c r="J163" s="26"/>
      <c r="K163" s="26"/>
      <c r="L163" s="26"/>
    </row>
    <row r="164" spans="1:8" ht="12.75">
      <c r="A164" s="54"/>
      <c r="B164" s="530" t="s">
        <v>18</v>
      </c>
      <c r="C164" s="534">
        <v>536</v>
      </c>
      <c r="D164" s="150">
        <v>313</v>
      </c>
      <c r="E164" s="170">
        <v>726</v>
      </c>
      <c r="F164" s="171">
        <v>408</v>
      </c>
      <c r="G164" s="88">
        <f t="shared" si="19"/>
        <v>73.82920110192838</v>
      </c>
      <c r="H164" s="113">
        <f t="shared" si="20"/>
        <v>76.7156862745098</v>
      </c>
    </row>
    <row r="165" spans="1:8" ht="12.75">
      <c r="A165" s="54"/>
      <c r="B165" s="530" t="s">
        <v>17</v>
      </c>
      <c r="C165" s="534">
        <v>305</v>
      </c>
      <c r="D165" s="150">
        <v>307</v>
      </c>
      <c r="E165" s="170">
        <v>524</v>
      </c>
      <c r="F165" s="171">
        <v>384</v>
      </c>
      <c r="G165" s="88">
        <f t="shared" si="19"/>
        <v>58.206106870229014</v>
      </c>
      <c r="H165" s="113">
        <f t="shared" si="20"/>
        <v>79.94791666666666</v>
      </c>
    </row>
    <row r="166" spans="1:8" ht="12.75">
      <c r="A166" s="54"/>
      <c r="B166" s="530" t="s">
        <v>16</v>
      </c>
      <c r="C166" s="534">
        <v>242</v>
      </c>
      <c r="D166" s="150">
        <v>229</v>
      </c>
      <c r="E166" s="170">
        <v>422</v>
      </c>
      <c r="F166" s="171">
        <v>273</v>
      </c>
      <c r="G166" s="88">
        <f t="shared" si="19"/>
        <v>57.345971563981045</v>
      </c>
      <c r="H166" s="113">
        <f t="shared" si="20"/>
        <v>83.88278388278388</v>
      </c>
    </row>
    <row r="167" spans="1:8" ht="12.75">
      <c r="A167" s="54"/>
      <c r="B167" s="530" t="s">
        <v>15</v>
      </c>
      <c r="C167" s="534">
        <v>619</v>
      </c>
      <c r="D167" s="150">
        <v>398</v>
      </c>
      <c r="E167" s="170">
        <v>962</v>
      </c>
      <c r="F167" s="171">
        <v>570</v>
      </c>
      <c r="G167" s="88">
        <f t="shared" si="19"/>
        <v>64.34511434511434</v>
      </c>
      <c r="H167" s="113">
        <f t="shared" si="20"/>
        <v>69.82456140350877</v>
      </c>
    </row>
    <row r="168" spans="1:8" ht="12.75">
      <c r="A168" s="54"/>
      <c r="B168" s="530" t="s">
        <v>14</v>
      </c>
      <c r="C168" s="534">
        <v>500</v>
      </c>
      <c r="D168" s="150">
        <v>386</v>
      </c>
      <c r="E168" s="170">
        <v>834</v>
      </c>
      <c r="F168" s="171">
        <v>518</v>
      </c>
      <c r="G168" s="88">
        <f t="shared" si="19"/>
        <v>59.95203836930456</v>
      </c>
      <c r="H168" s="113">
        <f t="shared" si="20"/>
        <v>74.5173745173745</v>
      </c>
    </row>
    <row r="169" spans="1:8" ht="13.5" thickBot="1">
      <c r="A169" s="54"/>
      <c r="B169" s="531" t="s">
        <v>342</v>
      </c>
      <c r="C169" s="535">
        <v>4224</v>
      </c>
      <c r="D169" s="152">
        <v>3154</v>
      </c>
      <c r="E169" s="536">
        <v>6748</v>
      </c>
      <c r="F169" s="518">
        <v>4109</v>
      </c>
      <c r="G169" s="519">
        <f t="shared" si="19"/>
        <v>62.596324836988735</v>
      </c>
      <c r="H169" s="527">
        <f t="shared" si="20"/>
        <v>76.75833536140179</v>
      </c>
    </row>
    <row r="170" ht="13.5" thickBot="1"/>
    <row r="171" spans="2:8" ht="13.5" thickBot="1">
      <c r="B171" s="175" t="s">
        <v>446</v>
      </c>
      <c r="C171" s="522">
        <f>C169+C138+C125+C97+C83+C70+C36</f>
        <v>35812</v>
      </c>
      <c r="D171" s="523">
        <f>D169+D138+D125+D97+D83+D70+D36</f>
        <v>29164</v>
      </c>
      <c r="E171" s="524">
        <f>E169+E138+E125+E97+E83+E70+E36</f>
        <v>55562</v>
      </c>
      <c r="F171" s="525">
        <f>F169+F138+F125+F97+F83+F70+F36</f>
        <v>38993</v>
      </c>
      <c r="G171" s="526">
        <f>C171/E171*100</f>
        <v>64.45412332169468</v>
      </c>
      <c r="H171" s="176">
        <f>D171/F171*100</f>
        <v>74.7929115482266</v>
      </c>
    </row>
  </sheetData>
  <mergeCells count="28">
    <mergeCell ref="E11:F11"/>
    <mergeCell ref="G11:H11"/>
    <mergeCell ref="G84:H84"/>
    <mergeCell ref="E71:F71"/>
    <mergeCell ref="G71:H71"/>
    <mergeCell ref="E53:F53"/>
    <mergeCell ref="G53:H53"/>
    <mergeCell ref="E84:F84"/>
    <mergeCell ref="B156:B157"/>
    <mergeCell ref="C156:D156"/>
    <mergeCell ref="E156:F156"/>
    <mergeCell ref="G156:H156"/>
    <mergeCell ref="E126:F126"/>
    <mergeCell ref="G126:H126"/>
    <mergeCell ref="E103:F103"/>
    <mergeCell ref="G103:H103"/>
    <mergeCell ref="B103:B104"/>
    <mergeCell ref="C103:D103"/>
    <mergeCell ref="B126:B127"/>
    <mergeCell ref="C126:D126"/>
    <mergeCell ref="B71:B72"/>
    <mergeCell ref="C71:D71"/>
    <mergeCell ref="B84:B85"/>
    <mergeCell ref="C84:D84"/>
    <mergeCell ref="B11:B12"/>
    <mergeCell ref="C11:D11"/>
    <mergeCell ref="B53:B54"/>
    <mergeCell ref="C53:D53"/>
  </mergeCells>
  <printOptions/>
  <pageMargins left="0.75" right="0.75" top="1" bottom="1" header="0" footer="0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5"/>
  <sheetViews>
    <sheetView zoomScale="85" zoomScaleNormal="85" workbookViewId="0" topLeftCell="A133">
      <selection activeCell="B147" sqref="B147"/>
    </sheetView>
  </sheetViews>
  <sheetFormatPr defaultColWidth="11.421875" defaultRowHeight="12.75"/>
  <cols>
    <col min="1" max="1" width="6.8515625" style="0" customWidth="1"/>
    <col min="2" max="2" width="19.421875" style="0" customWidth="1"/>
    <col min="5" max="5" width="11.421875" style="0" customWidth="1"/>
  </cols>
  <sheetData>
    <row r="1" ht="12.75">
      <c r="A1" s="15" t="s">
        <v>152</v>
      </c>
    </row>
    <row r="2" ht="12.75">
      <c r="A2" s="15"/>
    </row>
    <row r="3" ht="12.75">
      <c r="A3" s="125" t="s">
        <v>427</v>
      </c>
    </row>
    <row r="4" spans="2:10" ht="13.5" thickBot="1">
      <c r="B4" s="58"/>
      <c r="F4" s="26"/>
      <c r="G4" s="26"/>
      <c r="H4" s="26"/>
      <c r="I4" s="26"/>
      <c r="J4" s="26"/>
    </row>
    <row r="5" spans="1:10" ht="64.5" thickBot="1">
      <c r="A5" s="78"/>
      <c r="B5" s="50" t="s">
        <v>132</v>
      </c>
      <c r="C5" s="236" t="s">
        <v>145</v>
      </c>
      <c r="D5" s="52" t="s">
        <v>146</v>
      </c>
      <c r="E5" s="53" t="s">
        <v>148</v>
      </c>
      <c r="F5" s="53" t="s">
        <v>147</v>
      </c>
      <c r="G5" s="52" t="s">
        <v>149</v>
      </c>
      <c r="H5" s="52" t="s">
        <v>150</v>
      </c>
      <c r="I5" s="52" t="s">
        <v>148</v>
      </c>
      <c r="J5" s="51" t="s">
        <v>151</v>
      </c>
    </row>
    <row r="6" spans="1:10" ht="12.75">
      <c r="A6" s="232"/>
      <c r="B6" s="28" t="s">
        <v>113</v>
      </c>
      <c r="C6" s="145">
        <v>521829</v>
      </c>
      <c r="D6" s="49">
        <v>496709</v>
      </c>
      <c r="E6" s="388">
        <f aca="true" t="shared" si="0" ref="E6:E28">(D6-C6)/C6*100</f>
        <v>-4.813837483160192</v>
      </c>
      <c r="F6" s="389">
        <f>D6-C6</f>
        <v>-25120</v>
      </c>
      <c r="G6" s="49">
        <v>1114</v>
      </c>
      <c r="H6" s="49">
        <v>912</v>
      </c>
      <c r="I6" s="390">
        <f aca="true" t="shared" si="1" ref="I6:I28">(H6-G6)/G6*100</f>
        <v>-18.13285457809695</v>
      </c>
      <c r="J6" s="391">
        <f aca="true" t="shared" si="2" ref="J6:J28">H6-G6</f>
        <v>-202</v>
      </c>
    </row>
    <row r="7" spans="1:10" ht="12.75">
      <c r="A7" s="233"/>
      <c r="B7" s="34" t="s">
        <v>112</v>
      </c>
      <c r="C7" s="228">
        <v>495821</v>
      </c>
      <c r="D7" s="35">
        <v>492336</v>
      </c>
      <c r="E7" s="378">
        <f t="shared" si="0"/>
        <v>-0.7028746261251541</v>
      </c>
      <c r="F7" s="379">
        <f>D7-C7</f>
        <v>-3485</v>
      </c>
      <c r="G7" s="35">
        <v>1005</v>
      </c>
      <c r="H7" s="35">
        <v>820</v>
      </c>
      <c r="I7" s="380">
        <f t="shared" si="1"/>
        <v>-18.407960199004975</v>
      </c>
      <c r="J7" s="147">
        <f t="shared" si="2"/>
        <v>-185</v>
      </c>
    </row>
    <row r="8" spans="1:10" ht="12.75">
      <c r="A8" s="233"/>
      <c r="B8" s="34" t="s">
        <v>111</v>
      </c>
      <c r="C8" s="228">
        <v>360574</v>
      </c>
      <c r="D8" s="35">
        <v>317694</v>
      </c>
      <c r="E8" s="378">
        <f t="shared" si="0"/>
        <v>-11.892149739027218</v>
      </c>
      <c r="F8" s="379">
        <f aca="true" t="shared" si="3" ref="F8:F28">D8-C8</f>
        <v>-42880</v>
      </c>
      <c r="G8" s="35">
        <v>665</v>
      </c>
      <c r="H8" s="35">
        <v>488</v>
      </c>
      <c r="I8" s="380">
        <f t="shared" si="1"/>
        <v>-26.61654135338346</v>
      </c>
      <c r="J8" s="147">
        <f t="shared" si="2"/>
        <v>-177</v>
      </c>
    </row>
    <row r="9" spans="1:10" ht="12.75">
      <c r="A9" s="233"/>
      <c r="B9" s="34" t="s">
        <v>110</v>
      </c>
      <c r="C9" s="228">
        <v>146563</v>
      </c>
      <c r="D9" s="35">
        <v>102511</v>
      </c>
      <c r="E9" s="378">
        <f t="shared" si="0"/>
        <v>-30.056699166911155</v>
      </c>
      <c r="F9" s="379">
        <f t="shared" si="3"/>
        <v>-44052</v>
      </c>
      <c r="G9" s="35">
        <v>325</v>
      </c>
      <c r="H9" s="35">
        <v>166</v>
      </c>
      <c r="I9" s="380">
        <f t="shared" si="1"/>
        <v>-48.92307692307693</v>
      </c>
      <c r="J9" s="147">
        <f t="shared" si="2"/>
        <v>-159</v>
      </c>
    </row>
    <row r="10" spans="1:10" ht="12.75">
      <c r="A10" s="233"/>
      <c r="B10" s="34" t="s">
        <v>109</v>
      </c>
      <c r="C10" s="228">
        <v>322436</v>
      </c>
      <c r="D10" s="35">
        <v>292472</v>
      </c>
      <c r="E10" s="378">
        <f t="shared" si="0"/>
        <v>-9.293006984331774</v>
      </c>
      <c r="F10" s="379">
        <f t="shared" si="3"/>
        <v>-29964</v>
      </c>
      <c r="G10" s="35">
        <v>941</v>
      </c>
      <c r="H10" s="35">
        <v>709</v>
      </c>
      <c r="I10" s="380">
        <f t="shared" si="1"/>
        <v>-24.654622741764083</v>
      </c>
      <c r="J10" s="147">
        <f t="shared" si="2"/>
        <v>-232</v>
      </c>
    </row>
    <row r="11" spans="1:10" ht="12.75">
      <c r="A11" s="233"/>
      <c r="B11" s="34" t="s">
        <v>108</v>
      </c>
      <c r="C11" s="228">
        <v>103478</v>
      </c>
      <c r="D11" s="35">
        <v>88064</v>
      </c>
      <c r="E11" s="378">
        <f t="shared" si="0"/>
        <v>-14.895919905680435</v>
      </c>
      <c r="F11" s="379">
        <f t="shared" si="3"/>
        <v>-15414</v>
      </c>
      <c r="G11" s="35">
        <v>346</v>
      </c>
      <c r="H11" s="35">
        <v>146</v>
      </c>
      <c r="I11" s="380">
        <f t="shared" si="1"/>
        <v>-57.80346820809249</v>
      </c>
      <c r="J11" s="147">
        <f t="shared" si="2"/>
        <v>-200</v>
      </c>
    </row>
    <row r="12" spans="1:10" ht="12.75">
      <c r="A12" s="233"/>
      <c r="B12" s="34" t="s">
        <v>107</v>
      </c>
      <c r="C12" s="228">
        <v>171676</v>
      </c>
      <c r="D12" s="35">
        <v>193020</v>
      </c>
      <c r="E12" s="381">
        <f t="shared" si="0"/>
        <v>12.432722104429274</v>
      </c>
      <c r="F12" s="382">
        <f t="shared" si="3"/>
        <v>21344</v>
      </c>
      <c r="G12" s="35">
        <v>435</v>
      </c>
      <c r="H12" s="35">
        <v>366</v>
      </c>
      <c r="I12" s="380">
        <f t="shared" si="1"/>
        <v>-15.862068965517242</v>
      </c>
      <c r="J12" s="147">
        <f t="shared" si="2"/>
        <v>-69</v>
      </c>
    </row>
    <row r="13" spans="1:10" ht="12.75">
      <c r="A13" s="233"/>
      <c r="B13" s="34" t="s">
        <v>106</v>
      </c>
      <c r="C13" s="228">
        <v>121416</v>
      </c>
      <c r="D13" s="35">
        <v>114881</v>
      </c>
      <c r="E13" s="378">
        <f t="shared" si="0"/>
        <v>-5.382321934506161</v>
      </c>
      <c r="F13" s="379">
        <f t="shared" si="3"/>
        <v>-6535</v>
      </c>
      <c r="G13" s="35">
        <v>371</v>
      </c>
      <c r="H13" s="35">
        <v>271</v>
      </c>
      <c r="I13" s="380">
        <f t="shared" si="1"/>
        <v>-26.954177897574123</v>
      </c>
      <c r="J13" s="147">
        <f t="shared" si="2"/>
        <v>-100</v>
      </c>
    </row>
    <row r="14" spans="1:10" ht="12.75">
      <c r="A14" s="233"/>
      <c r="B14" s="34" t="s">
        <v>105</v>
      </c>
      <c r="C14" s="228">
        <v>149569</v>
      </c>
      <c r="D14" s="35">
        <v>156423</v>
      </c>
      <c r="E14" s="381">
        <f t="shared" si="0"/>
        <v>4.582500384437951</v>
      </c>
      <c r="F14" s="382">
        <f t="shared" si="3"/>
        <v>6854</v>
      </c>
      <c r="G14" s="35">
        <v>372</v>
      </c>
      <c r="H14" s="35">
        <v>295</v>
      </c>
      <c r="I14" s="380">
        <f t="shared" si="1"/>
        <v>-20.698924731182796</v>
      </c>
      <c r="J14" s="147">
        <f t="shared" si="2"/>
        <v>-77</v>
      </c>
    </row>
    <row r="15" spans="1:10" ht="12.75">
      <c r="A15" s="233"/>
      <c r="B15" s="749" t="s">
        <v>104</v>
      </c>
      <c r="C15" s="228">
        <v>186760</v>
      </c>
      <c r="D15" s="35">
        <v>174776</v>
      </c>
      <c r="E15" s="378">
        <f t="shared" si="0"/>
        <v>-6.4167916041979005</v>
      </c>
      <c r="F15" s="379">
        <f t="shared" si="3"/>
        <v>-11984</v>
      </c>
      <c r="G15" s="35">
        <v>462</v>
      </c>
      <c r="H15" s="35">
        <v>329</v>
      </c>
      <c r="I15" s="380">
        <f t="shared" si="1"/>
        <v>-28.78787878787879</v>
      </c>
      <c r="J15" s="147">
        <f t="shared" si="2"/>
        <v>-133</v>
      </c>
    </row>
    <row r="16" spans="1:10" ht="12.75">
      <c r="A16" s="234"/>
      <c r="B16" s="34" t="s">
        <v>103</v>
      </c>
      <c r="C16" s="228">
        <v>315038</v>
      </c>
      <c r="D16" s="35">
        <v>271876</v>
      </c>
      <c r="E16" s="378">
        <f t="shared" si="0"/>
        <v>-13.700569455113351</v>
      </c>
      <c r="F16" s="379">
        <f t="shared" si="3"/>
        <v>-43162</v>
      </c>
      <c r="G16" s="35">
        <v>603</v>
      </c>
      <c r="H16" s="35">
        <v>371</v>
      </c>
      <c r="I16" s="380">
        <f t="shared" si="1"/>
        <v>-38.47429519071311</v>
      </c>
      <c r="J16" s="147">
        <f t="shared" si="2"/>
        <v>-232</v>
      </c>
    </row>
    <row r="17" spans="1:10" ht="12.75">
      <c r="A17" s="233"/>
      <c r="B17" s="34" t="s">
        <v>102</v>
      </c>
      <c r="C17" s="228">
        <v>128632</v>
      </c>
      <c r="D17" s="35">
        <v>151545</v>
      </c>
      <c r="E17" s="381">
        <f t="shared" si="0"/>
        <v>17.81283039990049</v>
      </c>
      <c r="F17" s="382">
        <f t="shared" si="3"/>
        <v>22913</v>
      </c>
      <c r="G17" s="35">
        <v>213</v>
      </c>
      <c r="H17" s="35">
        <v>194</v>
      </c>
      <c r="I17" s="380">
        <f t="shared" si="1"/>
        <v>-8.92018779342723</v>
      </c>
      <c r="J17" s="147">
        <f t="shared" si="2"/>
        <v>-19</v>
      </c>
    </row>
    <row r="18" spans="1:10" ht="12.75">
      <c r="A18" s="233"/>
      <c r="B18" s="34" t="s">
        <v>101</v>
      </c>
      <c r="C18" s="228">
        <v>218861</v>
      </c>
      <c r="D18" s="35">
        <v>307101</v>
      </c>
      <c r="E18" s="381">
        <f t="shared" si="0"/>
        <v>40.31782729677741</v>
      </c>
      <c r="F18" s="382">
        <f t="shared" si="3"/>
        <v>88240</v>
      </c>
      <c r="G18" s="35">
        <v>419</v>
      </c>
      <c r="H18" s="35">
        <v>364</v>
      </c>
      <c r="I18" s="380">
        <f t="shared" si="1"/>
        <v>-13.126491646778044</v>
      </c>
      <c r="J18" s="147">
        <f t="shared" si="2"/>
        <v>-55</v>
      </c>
    </row>
    <row r="19" spans="1:10" ht="12.75">
      <c r="A19" s="233"/>
      <c r="B19" s="34" t="s">
        <v>100</v>
      </c>
      <c r="C19" s="228">
        <v>201537</v>
      </c>
      <c r="D19" s="35">
        <v>186761</v>
      </c>
      <c r="E19" s="378">
        <f t="shared" si="0"/>
        <v>-7.331656221934433</v>
      </c>
      <c r="F19" s="379">
        <f t="shared" si="3"/>
        <v>-14776</v>
      </c>
      <c r="G19" s="35">
        <v>746</v>
      </c>
      <c r="H19" s="35">
        <v>605</v>
      </c>
      <c r="I19" s="380">
        <f t="shared" si="1"/>
        <v>-18.900804289544233</v>
      </c>
      <c r="J19" s="147">
        <f t="shared" si="2"/>
        <v>-141</v>
      </c>
    </row>
    <row r="20" spans="1:10" ht="12.75">
      <c r="A20" s="233"/>
      <c r="B20" s="34" t="s">
        <v>140</v>
      </c>
      <c r="C20" s="228">
        <v>234203</v>
      </c>
      <c r="D20" s="35">
        <v>271241</v>
      </c>
      <c r="E20" s="381">
        <f t="shared" si="0"/>
        <v>15.814485723923264</v>
      </c>
      <c r="F20" s="382">
        <f t="shared" si="3"/>
        <v>37038</v>
      </c>
      <c r="G20" s="35">
        <v>957</v>
      </c>
      <c r="H20" s="35">
        <v>707</v>
      </c>
      <c r="I20" s="380">
        <f t="shared" si="1"/>
        <v>-26.12330198537095</v>
      </c>
      <c r="J20" s="147">
        <f t="shared" si="2"/>
        <v>-250</v>
      </c>
    </row>
    <row r="21" spans="1:10" ht="12.75">
      <c r="A21" s="233"/>
      <c r="B21" s="34" t="s">
        <v>98</v>
      </c>
      <c r="C21" s="228">
        <v>162737</v>
      </c>
      <c r="D21" s="35">
        <v>167907</v>
      </c>
      <c r="E21" s="381">
        <f t="shared" si="0"/>
        <v>3.176905067685898</v>
      </c>
      <c r="F21" s="382">
        <f t="shared" si="3"/>
        <v>5170</v>
      </c>
      <c r="G21" s="35">
        <v>303</v>
      </c>
      <c r="H21" s="35">
        <v>225</v>
      </c>
      <c r="I21" s="380">
        <f t="shared" si="1"/>
        <v>-25.742574257425744</v>
      </c>
      <c r="J21" s="147">
        <f t="shared" si="2"/>
        <v>-78</v>
      </c>
    </row>
    <row r="22" spans="1:10" ht="12.75">
      <c r="A22" s="233"/>
      <c r="B22" s="34" t="s">
        <v>97</v>
      </c>
      <c r="C22" s="228">
        <v>232563</v>
      </c>
      <c r="D22" s="35">
        <v>253333</v>
      </c>
      <c r="E22" s="381">
        <f t="shared" si="0"/>
        <v>8.930913343911111</v>
      </c>
      <c r="F22" s="382">
        <f t="shared" si="3"/>
        <v>20770</v>
      </c>
      <c r="G22" s="35">
        <v>427</v>
      </c>
      <c r="H22" s="35">
        <v>361</v>
      </c>
      <c r="I22" s="380">
        <f t="shared" si="1"/>
        <v>-15.456674473067917</v>
      </c>
      <c r="J22" s="147">
        <f t="shared" si="2"/>
        <v>-66</v>
      </c>
    </row>
    <row r="23" spans="1:10" ht="12.75">
      <c r="A23" s="233"/>
      <c r="B23" s="34" t="s">
        <v>96</v>
      </c>
      <c r="C23" s="237">
        <v>558726</v>
      </c>
      <c r="D23" s="39">
        <v>531658</v>
      </c>
      <c r="E23" s="378">
        <f t="shared" si="0"/>
        <v>-4.84459287736744</v>
      </c>
      <c r="F23" s="379">
        <f t="shared" si="3"/>
        <v>-27068</v>
      </c>
      <c r="G23" s="35">
        <v>1069</v>
      </c>
      <c r="H23" s="35">
        <v>875</v>
      </c>
      <c r="I23" s="380">
        <f t="shared" si="1"/>
        <v>-18.14780168381665</v>
      </c>
      <c r="J23" s="147">
        <f t="shared" si="2"/>
        <v>-194</v>
      </c>
    </row>
    <row r="24" spans="1:10" ht="12.75">
      <c r="A24" s="233"/>
      <c r="B24" s="34" t="s">
        <v>95</v>
      </c>
      <c r="C24" s="228">
        <v>170013</v>
      </c>
      <c r="D24" s="35">
        <v>155918</v>
      </c>
      <c r="E24" s="378">
        <f t="shared" si="0"/>
        <v>-8.290542487927393</v>
      </c>
      <c r="F24" s="379">
        <f t="shared" si="3"/>
        <v>-14095</v>
      </c>
      <c r="G24" s="35">
        <v>361</v>
      </c>
      <c r="H24" s="35">
        <v>272</v>
      </c>
      <c r="I24" s="380">
        <f t="shared" si="1"/>
        <v>-24.653739612188367</v>
      </c>
      <c r="J24" s="147">
        <f t="shared" si="2"/>
        <v>-89</v>
      </c>
    </row>
    <row r="25" spans="1:10" ht="12.75">
      <c r="A25" s="233"/>
      <c r="B25" s="34" t="s">
        <v>94</v>
      </c>
      <c r="C25" s="228">
        <v>287700</v>
      </c>
      <c r="D25" s="35">
        <v>274635</v>
      </c>
      <c r="E25" s="378">
        <f t="shared" si="0"/>
        <v>-4.54118873826903</v>
      </c>
      <c r="F25" s="379">
        <f t="shared" si="3"/>
        <v>-13065</v>
      </c>
      <c r="G25" s="35">
        <v>923</v>
      </c>
      <c r="H25" s="35">
        <v>819</v>
      </c>
      <c r="I25" s="380">
        <f t="shared" si="1"/>
        <v>-11.267605633802818</v>
      </c>
      <c r="J25" s="147">
        <f t="shared" si="2"/>
        <v>-104</v>
      </c>
    </row>
    <row r="26" spans="1:10" ht="12.75">
      <c r="A26" s="233"/>
      <c r="B26" s="34" t="s">
        <v>93</v>
      </c>
      <c r="C26" s="228">
        <v>138386</v>
      </c>
      <c r="D26" s="35">
        <v>186624</v>
      </c>
      <c r="E26" s="381">
        <f t="shared" si="0"/>
        <v>34.85757229777578</v>
      </c>
      <c r="F26" s="382">
        <f t="shared" si="3"/>
        <v>48238</v>
      </c>
      <c r="G26" s="35">
        <v>1147</v>
      </c>
      <c r="H26" s="35">
        <v>1028</v>
      </c>
      <c r="I26" s="380">
        <f t="shared" si="1"/>
        <v>-10.37489102005231</v>
      </c>
      <c r="J26" s="147">
        <f t="shared" si="2"/>
        <v>-119</v>
      </c>
    </row>
    <row r="27" spans="1:10" ht="12.75">
      <c r="A27" s="233"/>
      <c r="B27" s="34" t="s">
        <v>92</v>
      </c>
      <c r="C27" s="228">
        <v>275035</v>
      </c>
      <c r="D27" s="35">
        <v>211330</v>
      </c>
      <c r="E27" s="378">
        <f t="shared" si="0"/>
        <v>-23.162506590070358</v>
      </c>
      <c r="F27" s="379">
        <f t="shared" si="3"/>
        <v>-63705</v>
      </c>
      <c r="G27" s="35">
        <v>556</v>
      </c>
      <c r="H27" s="35">
        <v>367</v>
      </c>
      <c r="I27" s="380">
        <f t="shared" si="1"/>
        <v>-33.992805755395686</v>
      </c>
      <c r="J27" s="147">
        <f t="shared" si="2"/>
        <v>-189</v>
      </c>
    </row>
    <row r="28" spans="1:10" ht="12.75">
      <c r="A28" s="233"/>
      <c r="B28" s="34" t="s">
        <v>91</v>
      </c>
      <c r="C28" s="228">
        <v>47610</v>
      </c>
      <c r="D28" s="35">
        <v>79094</v>
      </c>
      <c r="E28" s="381">
        <f t="shared" si="0"/>
        <v>66.12896450325562</v>
      </c>
      <c r="F28" s="382">
        <f t="shared" si="3"/>
        <v>31484</v>
      </c>
      <c r="G28" s="35">
        <v>139</v>
      </c>
      <c r="H28" s="35">
        <v>118</v>
      </c>
      <c r="I28" s="380">
        <f t="shared" si="1"/>
        <v>-15.107913669064748</v>
      </c>
      <c r="J28" s="147">
        <f t="shared" si="2"/>
        <v>-21</v>
      </c>
    </row>
    <row r="29" spans="1:10" ht="12.75">
      <c r="A29" s="233"/>
      <c r="B29" s="570"/>
      <c r="C29" s="27"/>
      <c r="D29" s="27"/>
      <c r="E29" s="756"/>
      <c r="F29" s="757"/>
      <c r="G29" s="27"/>
      <c r="H29" s="27"/>
      <c r="I29" s="617"/>
      <c r="J29" s="566"/>
    </row>
    <row r="30" spans="1:10" ht="12.75">
      <c r="A30" s="233"/>
      <c r="B30" s="30"/>
      <c r="C30" s="27"/>
      <c r="D30" s="27"/>
      <c r="E30" s="756"/>
      <c r="F30" s="757"/>
      <c r="G30" s="27"/>
      <c r="H30" s="27"/>
      <c r="I30" s="617"/>
      <c r="J30" s="566"/>
    </row>
    <row r="31" spans="1:10" ht="12.75">
      <c r="A31" s="233"/>
      <c r="B31" s="30"/>
      <c r="C31" s="27"/>
      <c r="D31" s="27"/>
      <c r="E31" s="375"/>
      <c r="F31" s="376"/>
      <c r="G31" s="27"/>
      <c r="H31" s="27"/>
      <c r="I31" s="16"/>
      <c r="J31" s="31"/>
    </row>
    <row r="32" spans="1:10" ht="12.75">
      <c r="A32" s="26"/>
      <c r="B32" s="30"/>
      <c r="C32" s="27"/>
      <c r="D32" s="27"/>
      <c r="E32" s="109" t="s">
        <v>141</v>
      </c>
      <c r="F32" s="565"/>
      <c r="G32" s="27"/>
      <c r="H32" s="27"/>
      <c r="I32" s="109" t="s">
        <v>141</v>
      </c>
      <c r="J32" s="566"/>
    </row>
    <row r="33" spans="1:10" ht="12.75">
      <c r="A33" s="26"/>
      <c r="B33" s="252" t="s">
        <v>364</v>
      </c>
      <c r="C33" s="29">
        <f>SUM(C6:C28)</f>
        <v>5551163</v>
      </c>
      <c r="D33" s="29">
        <f>SUM(D6:D28)</f>
        <v>5477909</v>
      </c>
      <c r="E33" s="550">
        <f>(D33-C33)/C33*100</f>
        <v>-1.3196153670861404</v>
      </c>
      <c r="F33" s="565"/>
      <c r="G33" s="29">
        <f>SUM(G6:G28)</f>
        <v>13899</v>
      </c>
      <c r="H33" s="29">
        <f>SUM(H6:H28)</f>
        <v>10808</v>
      </c>
      <c r="I33" s="550">
        <f>(H33-G33)/G33*100</f>
        <v>-22.239010000719475</v>
      </c>
      <c r="J33" s="566"/>
    </row>
    <row r="34" spans="1:10" ht="22.5">
      <c r="A34" s="26"/>
      <c r="B34" s="567" t="s">
        <v>142</v>
      </c>
      <c r="C34" s="568">
        <v>16781361</v>
      </c>
      <c r="D34" s="385">
        <v>16549324</v>
      </c>
      <c r="E34" s="551"/>
      <c r="F34" s="552"/>
      <c r="G34" s="385">
        <v>55562</v>
      </c>
      <c r="H34" s="385">
        <v>38993</v>
      </c>
      <c r="I34" s="148"/>
      <c r="J34" s="148"/>
    </row>
    <row r="35" spans="1:10" ht="33.75">
      <c r="A35" s="26"/>
      <c r="B35" s="34" t="s">
        <v>143</v>
      </c>
      <c r="C35" s="569">
        <f>(SUM(C6:C28)/C34*100)</f>
        <v>33.079337248033696</v>
      </c>
      <c r="D35" s="553">
        <f>(SUM(D6:D28))/D34*100</f>
        <v>33.10050005667905</v>
      </c>
      <c r="E35" s="554"/>
      <c r="F35" s="555"/>
      <c r="G35" s="553">
        <f>SUM(G6:G28)/G34*100</f>
        <v>25.015298225405854</v>
      </c>
      <c r="H35" s="553">
        <f>SUM(H6:H28)/H34*100</f>
        <v>27.717795501756726</v>
      </c>
      <c r="I35" s="126" t="s">
        <v>144</v>
      </c>
      <c r="J35" s="556">
        <f>COUNT(C6:C28)</f>
        <v>23</v>
      </c>
    </row>
    <row r="36" spans="1:10" ht="12.75">
      <c r="A36" s="26"/>
      <c r="B36" s="30"/>
      <c r="C36" s="562"/>
      <c r="D36" s="562"/>
      <c r="E36" s="754"/>
      <c r="F36" s="754"/>
      <c r="G36" s="562"/>
      <c r="H36" s="562"/>
      <c r="I36" s="360"/>
      <c r="J36" s="755"/>
    </row>
    <row r="37" spans="1:10" ht="12.75">
      <c r="A37" s="26"/>
      <c r="B37" s="30"/>
      <c r="C37" s="562"/>
      <c r="D37" s="562"/>
      <c r="E37" s="754"/>
      <c r="F37" s="754"/>
      <c r="G37" s="562"/>
      <c r="H37" s="562"/>
      <c r="I37" s="360"/>
      <c r="J37" s="755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38.25">
      <c r="A39" s="238"/>
      <c r="B39" s="613" t="s">
        <v>132</v>
      </c>
      <c r="C39" s="613" t="s">
        <v>133</v>
      </c>
      <c r="D39" s="613" t="s">
        <v>134</v>
      </c>
      <c r="E39" s="614" t="s">
        <v>135</v>
      </c>
      <c r="F39" s="614" t="s">
        <v>139</v>
      </c>
      <c r="G39" s="613" t="s">
        <v>137</v>
      </c>
      <c r="H39" s="613" t="s">
        <v>138</v>
      </c>
      <c r="I39" s="613" t="s">
        <v>135</v>
      </c>
      <c r="J39" s="614" t="s">
        <v>139</v>
      </c>
    </row>
    <row r="40" spans="1:10" ht="12.75">
      <c r="A40" s="239"/>
      <c r="B40" s="34" t="s">
        <v>90</v>
      </c>
      <c r="C40" s="35">
        <v>39630</v>
      </c>
      <c r="D40" s="35">
        <v>22460</v>
      </c>
      <c r="E40" s="378">
        <f>(D40-C40)/C40*100</f>
        <v>-43.325763310623266</v>
      </c>
      <c r="F40" s="379">
        <f>D40-C40</f>
        <v>-17170</v>
      </c>
      <c r="G40" s="35">
        <v>252</v>
      </c>
      <c r="H40" s="35">
        <v>99</v>
      </c>
      <c r="I40" s="380">
        <f aca="true" t="shared" si="4" ref="I40:I54">(H40-G40)/G40*100</f>
        <v>-60.71428571428571</v>
      </c>
      <c r="J40" s="147">
        <f aca="true" t="shared" si="5" ref="J40:J54">H40-G40</f>
        <v>-153</v>
      </c>
    </row>
    <row r="41" spans="1:10" ht="22.5">
      <c r="A41" s="239"/>
      <c r="B41" s="34" t="s">
        <v>89</v>
      </c>
      <c r="C41" s="716">
        <v>49461</v>
      </c>
      <c r="D41" s="716">
        <v>30549</v>
      </c>
      <c r="E41" s="750">
        <f aca="true" t="shared" si="6" ref="E41:E53">(D41-C41)/C41*100</f>
        <v>-38.23618608600716</v>
      </c>
      <c r="F41" s="751">
        <f aca="true" t="shared" si="7" ref="F41:F53">D41-C41</f>
        <v>-18912</v>
      </c>
      <c r="G41" s="716">
        <v>259</v>
      </c>
      <c r="H41" s="716">
        <v>104</v>
      </c>
      <c r="I41" s="752">
        <f t="shared" si="4"/>
        <v>-59.84555984555985</v>
      </c>
      <c r="J41" s="753">
        <f t="shared" si="5"/>
        <v>-155</v>
      </c>
    </row>
    <row r="42" spans="1:10" ht="12.75">
      <c r="A42" s="239"/>
      <c r="B42" s="34" t="s">
        <v>88</v>
      </c>
      <c r="C42" s="35">
        <v>30762</v>
      </c>
      <c r="D42" s="35">
        <v>24733</v>
      </c>
      <c r="E42" s="378">
        <f t="shared" si="6"/>
        <v>-19.598855731096805</v>
      </c>
      <c r="F42" s="379">
        <f t="shared" si="7"/>
        <v>-6029</v>
      </c>
      <c r="G42" s="35">
        <v>192</v>
      </c>
      <c r="H42" s="35">
        <v>93</v>
      </c>
      <c r="I42" s="380">
        <f t="shared" si="4"/>
        <v>-51.5625</v>
      </c>
      <c r="J42" s="147">
        <f t="shared" si="5"/>
        <v>-99</v>
      </c>
    </row>
    <row r="43" spans="1:10" ht="12.75">
      <c r="A43" s="239"/>
      <c r="B43" s="34" t="s">
        <v>87</v>
      </c>
      <c r="C43" s="35">
        <v>60827</v>
      </c>
      <c r="D43" s="35">
        <v>59432</v>
      </c>
      <c r="E43" s="378">
        <f t="shared" si="6"/>
        <v>-2.293389448764529</v>
      </c>
      <c r="F43" s="379">
        <f t="shared" si="7"/>
        <v>-1395</v>
      </c>
      <c r="G43" s="35">
        <v>190</v>
      </c>
      <c r="H43" s="35">
        <v>165</v>
      </c>
      <c r="I43" s="380">
        <f t="shared" si="4"/>
        <v>-13.157894736842104</v>
      </c>
      <c r="J43" s="147">
        <f t="shared" si="5"/>
        <v>-25</v>
      </c>
    </row>
    <row r="44" spans="1:10" ht="12.75">
      <c r="A44" s="239"/>
      <c r="B44" s="34" t="s">
        <v>85</v>
      </c>
      <c r="C44" s="35">
        <v>48809</v>
      </c>
      <c r="D44" s="35">
        <v>35863</v>
      </c>
      <c r="E44" s="378">
        <f t="shared" si="6"/>
        <v>-26.523796840746584</v>
      </c>
      <c r="F44" s="379">
        <f t="shared" si="7"/>
        <v>-12946</v>
      </c>
      <c r="G44" s="35">
        <v>261</v>
      </c>
      <c r="H44" s="35">
        <v>172</v>
      </c>
      <c r="I44" s="380">
        <f t="shared" si="4"/>
        <v>-34.099616858237546</v>
      </c>
      <c r="J44" s="147">
        <f t="shared" si="5"/>
        <v>-89</v>
      </c>
    </row>
    <row r="45" spans="1:10" ht="12.75">
      <c r="A45" s="239"/>
      <c r="B45" s="34" t="s">
        <v>86</v>
      </c>
      <c r="C45" s="35">
        <v>141833</v>
      </c>
      <c r="D45" s="35">
        <v>93232</v>
      </c>
      <c r="E45" s="378">
        <f t="shared" si="6"/>
        <v>-34.26635550259813</v>
      </c>
      <c r="F45" s="379">
        <f t="shared" si="7"/>
        <v>-48601</v>
      </c>
      <c r="G45" s="35">
        <v>888</v>
      </c>
      <c r="H45" s="35">
        <v>474</v>
      </c>
      <c r="I45" s="380">
        <f t="shared" si="4"/>
        <v>-46.62162162162162</v>
      </c>
      <c r="J45" s="147">
        <f t="shared" si="5"/>
        <v>-414</v>
      </c>
    </row>
    <row r="46" spans="1:10" ht="12.75">
      <c r="A46" s="239"/>
      <c r="B46" s="34" t="s">
        <v>84</v>
      </c>
      <c r="C46" s="35">
        <v>48965</v>
      </c>
      <c r="D46" s="35">
        <v>30698</v>
      </c>
      <c r="E46" s="378">
        <f t="shared" si="6"/>
        <v>-37.30623915041356</v>
      </c>
      <c r="F46" s="379">
        <f t="shared" si="7"/>
        <v>-18267</v>
      </c>
      <c r="G46" s="35">
        <v>397</v>
      </c>
      <c r="H46" s="35">
        <v>236</v>
      </c>
      <c r="I46" s="380">
        <f t="shared" si="4"/>
        <v>-40.55415617128463</v>
      </c>
      <c r="J46" s="147">
        <f t="shared" si="5"/>
        <v>-161</v>
      </c>
    </row>
    <row r="47" spans="1:10" ht="12.75">
      <c r="A47" s="239"/>
      <c r="B47" s="34" t="s">
        <v>83</v>
      </c>
      <c r="C47" s="35">
        <v>109752</v>
      </c>
      <c r="D47" s="35">
        <v>88578</v>
      </c>
      <c r="E47" s="378">
        <f t="shared" si="6"/>
        <v>-19.292586923245132</v>
      </c>
      <c r="F47" s="379">
        <f t="shared" si="7"/>
        <v>-21174</v>
      </c>
      <c r="G47" s="35">
        <v>646</v>
      </c>
      <c r="H47" s="35">
        <v>327</v>
      </c>
      <c r="I47" s="380">
        <f t="shared" si="4"/>
        <v>-49.38080495356037</v>
      </c>
      <c r="J47" s="147">
        <f t="shared" si="5"/>
        <v>-319</v>
      </c>
    </row>
    <row r="48" spans="1:10" ht="12.75">
      <c r="A48" s="239"/>
      <c r="B48" s="34" t="s">
        <v>82</v>
      </c>
      <c r="C48" s="35">
        <v>134158</v>
      </c>
      <c r="D48" s="35">
        <v>105485</v>
      </c>
      <c r="E48" s="378">
        <f t="shared" si="6"/>
        <v>-21.372560711996304</v>
      </c>
      <c r="F48" s="379">
        <f t="shared" si="7"/>
        <v>-28673</v>
      </c>
      <c r="G48" s="35">
        <v>781</v>
      </c>
      <c r="H48" s="35">
        <v>477</v>
      </c>
      <c r="I48" s="380">
        <f t="shared" si="4"/>
        <v>-38.92445582586428</v>
      </c>
      <c r="J48" s="147">
        <f t="shared" si="5"/>
        <v>-304</v>
      </c>
    </row>
    <row r="49" spans="1:10" ht="12.75">
      <c r="A49" s="239"/>
      <c r="B49" s="34" t="s">
        <v>81</v>
      </c>
      <c r="C49" s="35">
        <v>24549</v>
      </c>
      <c r="D49" s="35">
        <v>17226</v>
      </c>
      <c r="E49" s="378">
        <f t="shared" si="6"/>
        <v>-29.830135647073202</v>
      </c>
      <c r="F49" s="379">
        <f t="shared" si="7"/>
        <v>-7323</v>
      </c>
      <c r="G49" s="35">
        <v>223</v>
      </c>
      <c r="H49" s="35">
        <v>124</v>
      </c>
      <c r="I49" s="380">
        <f t="shared" si="4"/>
        <v>-44.39461883408072</v>
      </c>
      <c r="J49" s="147">
        <f t="shared" si="5"/>
        <v>-99</v>
      </c>
    </row>
    <row r="50" spans="1:10" ht="12.75">
      <c r="A50" s="239"/>
      <c r="B50" s="34" t="s">
        <v>80</v>
      </c>
      <c r="C50" s="35">
        <v>101646</v>
      </c>
      <c r="D50" s="35">
        <v>60236</v>
      </c>
      <c r="E50" s="378">
        <f t="shared" si="6"/>
        <v>-40.739428998681696</v>
      </c>
      <c r="F50" s="379">
        <f t="shared" si="7"/>
        <v>-41410</v>
      </c>
      <c r="G50" s="35">
        <v>527</v>
      </c>
      <c r="H50" s="35">
        <v>281</v>
      </c>
      <c r="I50" s="380">
        <f t="shared" si="4"/>
        <v>-46.67931688804554</v>
      </c>
      <c r="J50" s="147">
        <f t="shared" si="5"/>
        <v>-246</v>
      </c>
    </row>
    <row r="51" spans="1:10" ht="12.75">
      <c r="A51" s="239"/>
      <c r="B51" s="34" t="s">
        <v>79</v>
      </c>
      <c r="C51" s="35">
        <v>57574</v>
      </c>
      <c r="D51" s="35">
        <v>41521</v>
      </c>
      <c r="E51" s="378">
        <f t="shared" si="6"/>
        <v>-27.88237746204884</v>
      </c>
      <c r="F51" s="379">
        <f t="shared" si="7"/>
        <v>-16053</v>
      </c>
      <c r="G51" s="35">
        <v>332</v>
      </c>
      <c r="H51" s="35">
        <v>189</v>
      </c>
      <c r="I51" s="380">
        <f t="shared" si="4"/>
        <v>-43.07228915662651</v>
      </c>
      <c r="J51" s="147">
        <f t="shared" si="5"/>
        <v>-143</v>
      </c>
    </row>
    <row r="52" spans="1:10" ht="12.75">
      <c r="A52" s="239"/>
      <c r="B52" s="34" t="s">
        <v>78</v>
      </c>
      <c r="C52" s="35">
        <v>59108</v>
      </c>
      <c r="D52" s="35">
        <v>43113</v>
      </c>
      <c r="E52" s="378">
        <f t="shared" si="6"/>
        <v>-27.06063477025107</v>
      </c>
      <c r="F52" s="379">
        <f t="shared" si="7"/>
        <v>-15995</v>
      </c>
      <c r="G52" s="35">
        <v>214</v>
      </c>
      <c r="H52" s="35">
        <v>118</v>
      </c>
      <c r="I52" s="380">
        <f t="shared" si="4"/>
        <v>-44.85981308411215</v>
      </c>
      <c r="J52" s="147">
        <f t="shared" si="5"/>
        <v>-96</v>
      </c>
    </row>
    <row r="53" spans="1:10" ht="12.75">
      <c r="A53" s="239"/>
      <c r="B53" s="34" t="s">
        <v>77</v>
      </c>
      <c r="C53" s="35">
        <v>18042</v>
      </c>
      <c r="D53" s="35">
        <v>15889</v>
      </c>
      <c r="E53" s="378">
        <f t="shared" si="6"/>
        <v>-11.933266821860105</v>
      </c>
      <c r="F53" s="379">
        <f t="shared" si="7"/>
        <v>-2153</v>
      </c>
      <c r="G53" s="35">
        <v>206</v>
      </c>
      <c r="H53" s="35">
        <v>101</v>
      </c>
      <c r="I53" s="380">
        <f t="shared" si="4"/>
        <v>-50.970873786407765</v>
      </c>
      <c r="J53" s="147">
        <f t="shared" si="5"/>
        <v>-105</v>
      </c>
    </row>
    <row r="54" spans="1:10" ht="12.75">
      <c r="A54" s="239"/>
      <c r="B54" s="34" t="s">
        <v>76</v>
      </c>
      <c r="C54" s="35">
        <v>40898</v>
      </c>
      <c r="D54" s="35">
        <v>40680</v>
      </c>
      <c r="E54" s="378">
        <f>(D54-C54)/C54*100</f>
        <v>-0.5330334001662673</v>
      </c>
      <c r="F54" s="379">
        <f>D54-C54</f>
        <v>-218</v>
      </c>
      <c r="G54" s="35">
        <v>244</v>
      </c>
      <c r="H54" s="35">
        <v>174</v>
      </c>
      <c r="I54" s="380">
        <f t="shared" si="4"/>
        <v>-28.688524590163933</v>
      </c>
      <c r="J54" s="147">
        <f t="shared" si="5"/>
        <v>-70</v>
      </c>
    </row>
    <row r="55" spans="1:11" ht="12.75">
      <c r="A55" s="159"/>
      <c r="B55" s="30"/>
      <c r="C55" s="27"/>
      <c r="D55" s="27"/>
      <c r="E55" s="109" t="s">
        <v>141</v>
      </c>
      <c r="F55" s="161"/>
      <c r="G55" s="27"/>
      <c r="H55" s="27"/>
      <c r="I55" s="109" t="s">
        <v>141</v>
      </c>
      <c r="J55" s="148"/>
      <c r="K55" s="148"/>
    </row>
    <row r="56" spans="1:11" ht="12.75">
      <c r="A56" s="159"/>
      <c r="B56" s="251" t="s">
        <v>363</v>
      </c>
      <c r="C56" s="29">
        <f>SUM(C40:C54)</f>
        <v>966014</v>
      </c>
      <c r="D56" s="29">
        <f>SUM(D40:D54)</f>
        <v>709695</v>
      </c>
      <c r="E56" s="563">
        <f>(D56-C56)/C56*100</f>
        <v>-26.533673425022826</v>
      </c>
      <c r="F56" s="161"/>
      <c r="G56" s="29">
        <f>SUM(G40:G54)</f>
        <v>5612</v>
      </c>
      <c r="H56" s="29">
        <f>SUM(H40:H54)</f>
        <v>3134</v>
      </c>
      <c r="I56" s="550">
        <f>(H56-G56)/G56*100</f>
        <v>-44.15538132573057</v>
      </c>
      <c r="J56" s="148"/>
      <c r="K56" s="148"/>
    </row>
    <row r="57" spans="1:11" ht="22.5">
      <c r="A57" s="159"/>
      <c r="B57" s="559" t="s">
        <v>142</v>
      </c>
      <c r="C57" s="385">
        <v>16781361</v>
      </c>
      <c r="D57" s="385">
        <v>16549324</v>
      </c>
      <c r="E57" s="551"/>
      <c r="F57" s="552"/>
      <c r="G57" s="385">
        <v>55562</v>
      </c>
      <c r="H57" s="385">
        <v>38993</v>
      </c>
      <c r="I57" s="148"/>
      <c r="J57" s="148"/>
      <c r="K57" s="148"/>
    </row>
    <row r="58" spans="1:11" ht="33.75">
      <c r="A58" s="159"/>
      <c r="B58" s="34" t="s">
        <v>143</v>
      </c>
      <c r="C58" s="553">
        <f>(SUM(C40:C54))/C57*100</f>
        <v>5.756469931133714</v>
      </c>
      <c r="D58" s="553">
        <f>(SUM(D40:D54))/D57*100</f>
        <v>4.288362473294981</v>
      </c>
      <c r="E58" s="554"/>
      <c r="F58" s="555"/>
      <c r="G58" s="564">
        <f>SUM(G40:G54)/G57*100</f>
        <v>10.100428350311363</v>
      </c>
      <c r="H58" s="553">
        <f>SUM(H40:H54)/H57*100</f>
        <v>8.037340035390967</v>
      </c>
      <c r="I58" s="126" t="s">
        <v>144</v>
      </c>
      <c r="J58" s="556">
        <f>COUNT(C40:C54)</f>
        <v>15</v>
      </c>
      <c r="K58" s="148"/>
    </row>
    <row r="59" spans="1:10" ht="12.75">
      <c r="A59" s="26"/>
      <c r="B59" s="30"/>
      <c r="C59" s="374"/>
      <c r="D59" s="374"/>
      <c r="E59" s="377"/>
      <c r="F59" s="377"/>
      <c r="G59" s="377"/>
      <c r="H59" s="374"/>
      <c r="I59" s="360"/>
      <c r="J59" s="235"/>
    </row>
    <row r="60" spans="1:10" ht="38.25">
      <c r="A60" s="238"/>
      <c r="B60" s="613" t="s">
        <v>132</v>
      </c>
      <c r="C60" s="613" t="s">
        <v>133</v>
      </c>
      <c r="D60" s="613" t="s">
        <v>134</v>
      </c>
      <c r="E60" s="614" t="s">
        <v>135</v>
      </c>
      <c r="F60" s="614" t="s">
        <v>139</v>
      </c>
      <c r="G60" s="613" t="s">
        <v>137</v>
      </c>
      <c r="H60" s="613" t="s">
        <v>138</v>
      </c>
      <c r="I60" s="613" t="s">
        <v>135</v>
      </c>
      <c r="J60" s="23" t="s">
        <v>136</v>
      </c>
    </row>
    <row r="61" spans="1:10" ht="12.75">
      <c r="A61" s="239"/>
      <c r="B61" s="34" t="s">
        <v>75</v>
      </c>
      <c r="C61" s="35">
        <v>258267</v>
      </c>
      <c r="D61" s="35">
        <v>302609</v>
      </c>
      <c r="E61" s="380">
        <f>(D61-C61)/C61*100</f>
        <v>17.169053731216145</v>
      </c>
      <c r="F61" s="147">
        <f>D61-C61</f>
        <v>44342</v>
      </c>
      <c r="G61" s="35">
        <v>714</v>
      </c>
      <c r="H61" s="35">
        <v>636</v>
      </c>
      <c r="I61" s="380">
        <f aca="true" t="shared" si="8" ref="I61:I70">(H61-G61)/G61*100</f>
        <v>-10.92436974789916</v>
      </c>
      <c r="J61" s="147">
        <f aca="true" t="shared" si="9" ref="J61:J70">H61-G61</f>
        <v>-78</v>
      </c>
    </row>
    <row r="62" spans="1:10" ht="22.5">
      <c r="A62" s="239"/>
      <c r="B62" s="34" t="s">
        <v>74</v>
      </c>
      <c r="C62" s="716">
        <v>330824</v>
      </c>
      <c r="D62" s="716">
        <v>318777</v>
      </c>
      <c r="E62" s="750">
        <f>(D62-C62)/C62*100</f>
        <v>-3.6415133122143497</v>
      </c>
      <c r="F62" s="751">
        <f>D62-C62</f>
        <v>-12047</v>
      </c>
      <c r="G62" s="716">
        <v>703</v>
      </c>
      <c r="H62" s="716">
        <v>467</v>
      </c>
      <c r="I62" s="752">
        <f t="shared" si="8"/>
        <v>-33.57041251778094</v>
      </c>
      <c r="J62" s="753">
        <f t="shared" si="9"/>
        <v>-236</v>
      </c>
    </row>
    <row r="63" spans="1:10" ht="12.75">
      <c r="A63" s="239"/>
      <c r="B63" s="34" t="s">
        <v>73</v>
      </c>
      <c r="C63" s="35">
        <v>526390</v>
      </c>
      <c r="D63" s="35">
        <v>546014</v>
      </c>
      <c r="E63" s="381">
        <f aca="true" t="shared" si="10" ref="E63:E70">(D63-C63)/C63*100</f>
        <v>3.7280343471570507</v>
      </c>
      <c r="F63" s="382">
        <f aca="true" t="shared" si="11" ref="F63:F70">D63-C63</f>
        <v>19624</v>
      </c>
      <c r="G63" s="35">
        <v>1083</v>
      </c>
      <c r="H63" s="35">
        <v>669</v>
      </c>
      <c r="I63" s="380">
        <f t="shared" si="8"/>
        <v>-38.227146814404435</v>
      </c>
      <c r="J63" s="147">
        <f t="shared" si="9"/>
        <v>-414</v>
      </c>
    </row>
    <row r="64" spans="1:10" ht="12.75">
      <c r="A64" s="239"/>
      <c r="B64" s="34" t="s">
        <v>72</v>
      </c>
      <c r="C64" s="35">
        <v>106500</v>
      </c>
      <c r="D64" s="35">
        <v>91015</v>
      </c>
      <c r="E64" s="378">
        <f t="shared" si="10"/>
        <v>-14.539906103286384</v>
      </c>
      <c r="F64" s="379">
        <f t="shared" si="11"/>
        <v>-15485</v>
      </c>
      <c r="G64" s="35">
        <v>396</v>
      </c>
      <c r="H64" s="35">
        <v>242</v>
      </c>
      <c r="I64" s="380">
        <f t="shared" si="8"/>
        <v>-38.88888888888889</v>
      </c>
      <c r="J64" s="147">
        <f t="shared" si="9"/>
        <v>-154</v>
      </c>
    </row>
    <row r="65" spans="1:10" ht="12.75">
      <c r="A65" s="239"/>
      <c r="B65" s="34" t="s">
        <v>71</v>
      </c>
      <c r="C65" s="35">
        <v>449527</v>
      </c>
      <c r="D65" s="35">
        <v>468563</v>
      </c>
      <c r="E65" s="381">
        <f t="shared" si="10"/>
        <v>4.234673334415953</v>
      </c>
      <c r="F65" s="382">
        <f t="shared" si="11"/>
        <v>19036</v>
      </c>
      <c r="G65" s="35">
        <v>1374</v>
      </c>
      <c r="H65" s="35">
        <v>1064</v>
      </c>
      <c r="I65" s="380">
        <f t="shared" si="8"/>
        <v>-22.561863173216885</v>
      </c>
      <c r="J65" s="147">
        <f t="shared" si="9"/>
        <v>-310</v>
      </c>
    </row>
    <row r="66" spans="1:10" ht="12.75">
      <c r="A66" s="239"/>
      <c r="B66" s="34" t="s">
        <v>70</v>
      </c>
      <c r="C66" s="35">
        <v>117493</v>
      </c>
      <c r="D66" s="35">
        <v>151228</v>
      </c>
      <c r="E66" s="381">
        <f t="shared" si="10"/>
        <v>28.712348820780814</v>
      </c>
      <c r="F66" s="382">
        <f t="shared" si="11"/>
        <v>33735</v>
      </c>
      <c r="G66" s="35">
        <v>235</v>
      </c>
      <c r="H66" s="35">
        <v>182</v>
      </c>
      <c r="I66" s="380">
        <f t="shared" si="8"/>
        <v>-22.5531914893617</v>
      </c>
      <c r="J66" s="147">
        <f t="shared" si="9"/>
        <v>-53</v>
      </c>
    </row>
    <row r="67" spans="1:10" ht="12.75">
      <c r="A67" s="239"/>
      <c r="B67" s="34" t="s">
        <v>69</v>
      </c>
      <c r="C67" s="35">
        <v>285362</v>
      </c>
      <c r="D67" s="35">
        <v>329976</v>
      </c>
      <c r="E67" s="381">
        <f t="shared" si="10"/>
        <v>15.634176940167228</v>
      </c>
      <c r="F67" s="382">
        <f t="shared" si="11"/>
        <v>44614</v>
      </c>
      <c r="G67" s="35">
        <v>596</v>
      </c>
      <c r="H67" s="35">
        <v>456</v>
      </c>
      <c r="I67" s="380">
        <f t="shared" si="8"/>
        <v>-23.48993288590604</v>
      </c>
      <c r="J67" s="147">
        <f t="shared" si="9"/>
        <v>-140</v>
      </c>
    </row>
    <row r="68" spans="1:10" ht="12.75">
      <c r="A68" s="239"/>
      <c r="B68" s="34" t="s">
        <v>68</v>
      </c>
      <c r="C68" s="35">
        <v>73426</v>
      </c>
      <c r="D68" s="35">
        <v>70363</v>
      </c>
      <c r="E68" s="378">
        <f t="shared" si="10"/>
        <v>-4.171546863508839</v>
      </c>
      <c r="F68" s="379">
        <f t="shared" si="11"/>
        <v>-3063</v>
      </c>
      <c r="G68" s="35">
        <v>254</v>
      </c>
      <c r="H68" s="35">
        <v>183</v>
      </c>
      <c r="I68" s="380">
        <f t="shared" si="8"/>
        <v>-27.95275590551181</v>
      </c>
      <c r="J68" s="147">
        <f t="shared" si="9"/>
        <v>-71</v>
      </c>
    </row>
    <row r="69" spans="1:10" ht="12.75">
      <c r="A69" s="239"/>
      <c r="B69" s="34" t="s">
        <v>67</v>
      </c>
      <c r="C69" s="35">
        <v>329606</v>
      </c>
      <c r="D69" s="35">
        <v>388353</v>
      </c>
      <c r="E69" s="381">
        <f t="shared" si="10"/>
        <v>17.823401273035078</v>
      </c>
      <c r="F69" s="382">
        <f t="shared" si="11"/>
        <v>58747</v>
      </c>
      <c r="G69" s="35">
        <v>691</v>
      </c>
      <c r="H69" s="35">
        <v>424</v>
      </c>
      <c r="I69" s="380">
        <f t="shared" si="8"/>
        <v>-38.63965267727931</v>
      </c>
      <c r="J69" s="147">
        <f t="shared" si="9"/>
        <v>-267</v>
      </c>
    </row>
    <row r="70" spans="1:10" ht="12.75">
      <c r="A70" s="239"/>
      <c r="B70" s="34" t="s">
        <v>66</v>
      </c>
      <c r="C70" s="35">
        <v>89000</v>
      </c>
      <c r="D70" s="35">
        <v>109548</v>
      </c>
      <c r="E70" s="381">
        <f t="shared" si="10"/>
        <v>23.0876404494382</v>
      </c>
      <c r="F70" s="382">
        <f t="shared" si="11"/>
        <v>20548</v>
      </c>
      <c r="G70" s="35">
        <v>366</v>
      </c>
      <c r="H70" s="35">
        <v>272</v>
      </c>
      <c r="I70" s="380">
        <f t="shared" si="8"/>
        <v>-25.683060109289617</v>
      </c>
      <c r="J70" s="147">
        <f t="shared" si="9"/>
        <v>-94</v>
      </c>
    </row>
    <row r="71" spans="1:10" ht="12.75">
      <c r="A71" s="159"/>
      <c r="B71" s="30"/>
      <c r="C71" s="27"/>
      <c r="D71" s="27"/>
      <c r="E71" s="109" t="s">
        <v>141</v>
      </c>
      <c r="F71" s="109"/>
      <c r="G71" s="27"/>
      <c r="H71" s="27"/>
      <c r="I71" s="109" t="s">
        <v>141</v>
      </c>
      <c r="J71" s="148"/>
    </row>
    <row r="72" spans="1:10" ht="12.75">
      <c r="A72" s="159"/>
      <c r="B72" s="251" t="s">
        <v>362</v>
      </c>
      <c r="C72" s="29">
        <f>SUM(C61:C70)</f>
        <v>2566395</v>
      </c>
      <c r="D72" s="29">
        <f>SUM(D61:D70)</f>
        <v>2776446</v>
      </c>
      <c r="E72" s="550">
        <f>(D72-C72)/C72*100</f>
        <v>8.184671494450386</v>
      </c>
      <c r="F72" s="109"/>
      <c r="G72" s="29">
        <f>SUM(G61:G70)</f>
        <v>6412</v>
      </c>
      <c r="H72" s="29">
        <f>SUM(H61:H70)</f>
        <v>4595</v>
      </c>
      <c r="I72" s="550">
        <f>(H72-G72)/G72*100</f>
        <v>-28.337492202121023</v>
      </c>
      <c r="J72" s="148"/>
    </row>
    <row r="73" spans="1:10" ht="22.5">
      <c r="A73" s="159"/>
      <c r="B73" s="559" t="s">
        <v>142</v>
      </c>
      <c r="C73" s="385">
        <v>16781361</v>
      </c>
      <c r="D73" s="385">
        <v>16549324</v>
      </c>
      <c r="E73" s="551"/>
      <c r="F73" s="552"/>
      <c r="G73" s="385">
        <v>55562</v>
      </c>
      <c r="H73" s="385">
        <v>38993</v>
      </c>
      <c r="I73" s="148"/>
      <c r="J73" s="148"/>
    </row>
    <row r="74" spans="1:10" ht="33.75">
      <c r="A74" s="159"/>
      <c r="B74" s="144" t="s">
        <v>143</v>
      </c>
      <c r="C74" s="553">
        <f>(SUM(C61:C70))/C73*100</f>
        <v>15.293127893500413</v>
      </c>
      <c r="D74" s="553">
        <f>(SUM(D61:D70))/D73*100</f>
        <v>16.776794024940234</v>
      </c>
      <c r="E74" s="554"/>
      <c r="F74" s="555"/>
      <c r="G74" s="553">
        <f>SUM(G61:G70)/G73*100</f>
        <v>11.540261329685757</v>
      </c>
      <c r="H74" s="553">
        <f>SUM(H61:H70)/H73*100</f>
        <v>11.784166388839022</v>
      </c>
      <c r="I74" s="126" t="s">
        <v>144</v>
      </c>
      <c r="J74" s="556">
        <f>COUNT(C61:C70)</f>
        <v>10</v>
      </c>
    </row>
    <row r="75" spans="1:9" ht="12.75">
      <c r="A75" s="26"/>
      <c r="B75" s="240"/>
      <c r="C75" s="1"/>
      <c r="D75" s="1"/>
      <c r="E75" s="1"/>
      <c r="F75" s="1"/>
      <c r="G75" s="1"/>
      <c r="H75" s="1"/>
      <c r="I75" s="1"/>
    </row>
    <row r="76" spans="1:10" ht="38.25">
      <c r="A76" s="238"/>
      <c r="B76" s="24" t="s">
        <v>132</v>
      </c>
      <c r="C76" s="24" t="s">
        <v>133</v>
      </c>
      <c r="D76" s="24" t="s">
        <v>134</v>
      </c>
      <c r="E76" s="614" t="s">
        <v>135</v>
      </c>
      <c r="F76" s="23" t="s">
        <v>139</v>
      </c>
      <c r="G76" s="24" t="s">
        <v>137</v>
      </c>
      <c r="H76" s="24" t="s">
        <v>138</v>
      </c>
      <c r="I76" s="613" t="s">
        <v>135</v>
      </c>
      <c r="J76" s="614" t="s">
        <v>139</v>
      </c>
    </row>
    <row r="77" spans="1:10" ht="12.75">
      <c r="A77" s="241"/>
      <c r="B77" s="34" t="s">
        <v>65</v>
      </c>
      <c r="C77" s="35">
        <v>65539</v>
      </c>
      <c r="D77" s="35">
        <v>44501</v>
      </c>
      <c r="E77" s="378">
        <f>(D77-C77)/C77*100</f>
        <v>-32.09997100962785</v>
      </c>
      <c r="F77" s="379">
        <f>D77-C77</f>
        <v>-21038</v>
      </c>
      <c r="G77" s="35">
        <v>357</v>
      </c>
      <c r="H77" s="35">
        <v>197</v>
      </c>
      <c r="I77" s="380">
        <f aca="true" t="shared" si="12" ref="I77:I87">(H77-G77)/G77*100</f>
        <v>-44.81792717086835</v>
      </c>
      <c r="J77" s="147">
        <f aca="true" t="shared" si="13" ref="J77:J87">H77-G77</f>
        <v>-160</v>
      </c>
    </row>
    <row r="78" spans="1:10" ht="12.75">
      <c r="A78" s="242"/>
      <c r="B78" s="34" t="s">
        <v>64</v>
      </c>
      <c r="C78" s="35">
        <v>309571</v>
      </c>
      <c r="D78" s="35">
        <v>363077</v>
      </c>
      <c r="E78" s="381">
        <f>(D78-C78)/C78*100</f>
        <v>17.283918713316172</v>
      </c>
      <c r="F78" s="382">
        <f>D78-C78</f>
        <v>53506</v>
      </c>
      <c r="G78" s="35">
        <v>1555</v>
      </c>
      <c r="H78" s="35">
        <v>1314</v>
      </c>
      <c r="I78" s="380">
        <f t="shared" si="12"/>
        <v>-15.498392282958198</v>
      </c>
      <c r="J78" s="147">
        <f t="shared" si="13"/>
        <v>-241</v>
      </c>
    </row>
    <row r="79" spans="1:10" ht="12.75">
      <c r="A79" s="243"/>
      <c r="B79" s="34" t="s">
        <v>63</v>
      </c>
      <c r="C79" s="35">
        <v>124155</v>
      </c>
      <c r="D79" s="35">
        <v>75998</v>
      </c>
      <c r="E79" s="378">
        <f aca="true" t="shared" si="14" ref="E79:E87">(D79-C79)/C79*100</f>
        <v>-38.787805565623614</v>
      </c>
      <c r="F79" s="379">
        <f aca="true" t="shared" si="15" ref="F79:F87">D79-C79</f>
        <v>-48157</v>
      </c>
      <c r="G79" s="35">
        <v>752</v>
      </c>
      <c r="H79" s="35">
        <v>370</v>
      </c>
      <c r="I79" s="380">
        <f t="shared" si="12"/>
        <v>-50.797872340425535</v>
      </c>
      <c r="J79" s="147">
        <f t="shared" si="13"/>
        <v>-382</v>
      </c>
    </row>
    <row r="80" spans="1:10" ht="12.75">
      <c r="A80" s="239"/>
      <c r="B80" s="34" t="s">
        <v>62</v>
      </c>
      <c r="C80" s="35">
        <v>158803</v>
      </c>
      <c r="D80" s="35">
        <v>156429</v>
      </c>
      <c r="E80" s="378">
        <f t="shared" si="14"/>
        <v>-1.4949339747989647</v>
      </c>
      <c r="F80" s="379">
        <f t="shared" si="15"/>
        <v>-2374</v>
      </c>
      <c r="G80" s="35">
        <v>780</v>
      </c>
      <c r="H80" s="35">
        <v>493</v>
      </c>
      <c r="I80" s="380">
        <f t="shared" si="12"/>
        <v>-36.794871794871796</v>
      </c>
      <c r="J80" s="147">
        <f t="shared" si="13"/>
        <v>-287</v>
      </c>
    </row>
    <row r="81" spans="1:10" ht="12.75">
      <c r="A81" s="239"/>
      <c r="B81" s="34" t="s">
        <v>61</v>
      </c>
      <c r="C81" s="35">
        <v>116169</v>
      </c>
      <c r="D81" s="35">
        <v>99632</v>
      </c>
      <c r="E81" s="378">
        <f t="shared" si="14"/>
        <v>-14.23529513037041</v>
      </c>
      <c r="F81" s="379">
        <f t="shared" si="15"/>
        <v>-16537</v>
      </c>
      <c r="G81" s="35">
        <v>817</v>
      </c>
      <c r="H81" s="35">
        <v>489</v>
      </c>
      <c r="I81" s="380">
        <f t="shared" si="12"/>
        <v>-40.1468788249694</v>
      </c>
      <c r="J81" s="147">
        <f t="shared" si="13"/>
        <v>-328</v>
      </c>
    </row>
    <row r="82" spans="1:10" ht="12.75">
      <c r="A82" s="239"/>
      <c r="B82" s="34" t="s">
        <v>60</v>
      </c>
      <c r="C82" s="35">
        <v>214735</v>
      </c>
      <c r="D82" s="35">
        <v>284512</v>
      </c>
      <c r="E82" s="381">
        <f t="shared" si="14"/>
        <v>32.49446992805085</v>
      </c>
      <c r="F82" s="382">
        <f t="shared" si="15"/>
        <v>69777</v>
      </c>
      <c r="G82" s="35">
        <v>635</v>
      </c>
      <c r="H82" s="35">
        <v>508</v>
      </c>
      <c r="I82" s="380">
        <f t="shared" si="12"/>
        <v>-20</v>
      </c>
      <c r="J82" s="147">
        <f t="shared" si="13"/>
        <v>-127</v>
      </c>
    </row>
    <row r="83" spans="1:10" ht="12.75">
      <c r="A83" s="239"/>
      <c r="B83" s="34" t="s">
        <v>59</v>
      </c>
      <c r="C83" s="35">
        <v>137466</v>
      </c>
      <c r="D83" s="35">
        <v>87007</v>
      </c>
      <c r="E83" s="378">
        <f t="shared" si="14"/>
        <v>-36.70653106950082</v>
      </c>
      <c r="F83" s="379">
        <f t="shared" si="15"/>
        <v>-50459</v>
      </c>
      <c r="G83" s="35">
        <v>680</v>
      </c>
      <c r="H83" s="35">
        <v>326</v>
      </c>
      <c r="I83" s="380">
        <f t="shared" si="12"/>
        <v>-52.05882352941177</v>
      </c>
      <c r="J83" s="147">
        <f t="shared" si="13"/>
        <v>-354</v>
      </c>
    </row>
    <row r="84" spans="1:10" ht="12.75">
      <c r="A84" s="239"/>
      <c r="B84" s="34" t="s">
        <v>58</v>
      </c>
      <c r="C84" s="35">
        <v>88484</v>
      </c>
      <c r="D84" s="35">
        <v>92792</v>
      </c>
      <c r="E84" s="381">
        <f t="shared" si="14"/>
        <v>4.868676822928439</v>
      </c>
      <c r="F84" s="382">
        <f t="shared" si="15"/>
        <v>4308</v>
      </c>
      <c r="G84" s="35">
        <v>301</v>
      </c>
      <c r="H84" s="35">
        <v>272</v>
      </c>
      <c r="I84" s="380">
        <f t="shared" si="12"/>
        <v>-9.634551495016613</v>
      </c>
      <c r="J84" s="147">
        <f t="shared" si="13"/>
        <v>-29</v>
      </c>
    </row>
    <row r="85" spans="1:10" ht="12.75">
      <c r="A85" s="239"/>
      <c r="B85" s="34" t="s">
        <v>57</v>
      </c>
      <c r="C85" s="35">
        <v>289910</v>
      </c>
      <c r="D85" s="35">
        <v>242037</v>
      </c>
      <c r="E85" s="378">
        <f t="shared" si="14"/>
        <v>-16.51305577593046</v>
      </c>
      <c r="F85" s="379">
        <f t="shared" si="15"/>
        <v>-47873</v>
      </c>
      <c r="G85" s="35">
        <v>1177</v>
      </c>
      <c r="H85" s="35">
        <v>811</v>
      </c>
      <c r="I85" s="380">
        <f t="shared" si="12"/>
        <v>-31.096006796941378</v>
      </c>
      <c r="J85" s="147">
        <f t="shared" si="13"/>
        <v>-366</v>
      </c>
    </row>
    <row r="86" spans="1:10" ht="12.75">
      <c r="A86" s="239"/>
      <c r="B86" s="34" t="s">
        <v>56</v>
      </c>
      <c r="C86" s="35">
        <v>244004</v>
      </c>
      <c r="D86" s="35">
        <v>325049</v>
      </c>
      <c r="E86" s="381">
        <f t="shared" si="14"/>
        <v>33.21461943246832</v>
      </c>
      <c r="F86" s="382">
        <f t="shared" si="15"/>
        <v>81045</v>
      </c>
      <c r="G86" s="35">
        <v>875</v>
      </c>
      <c r="H86" s="35">
        <v>801</v>
      </c>
      <c r="I86" s="380">
        <f t="shared" si="12"/>
        <v>-8.457142857142857</v>
      </c>
      <c r="J86" s="147">
        <f t="shared" si="13"/>
        <v>-74</v>
      </c>
    </row>
    <row r="87" spans="1:10" ht="12.75">
      <c r="A87" s="239"/>
      <c r="B87" s="34" t="s">
        <v>55</v>
      </c>
      <c r="C87" s="35">
        <v>258817</v>
      </c>
      <c r="D87" s="35">
        <v>224169</v>
      </c>
      <c r="E87" s="378">
        <f t="shared" si="14"/>
        <v>-13.38706499186684</v>
      </c>
      <c r="F87" s="379">
        <f t="shared" si="15"/>
        <v>-34648</v>
      </c>
      <c r="G87" s="35">
        <v>1020</v>
      </c>
      <c r="H87" s="35">
        <v>734</v>
      </c>
      <c r="I87" s="380">
        <f t="shared" si="12"/>
        <v>-28.03921568627451</v>
      </c>
      <c r="J87" s="147">
        <f t="shared" si="13"/>
        <v>-286</v>
      </c>
    </row>
    <row r="88" spans="1:10" ht="12.75">
      <c r="A88" s="159"/>
      <c r="B88" s="30"/>
      <c r="C88" s="27"/>
      <c r="D88" s="27"/>
      <c r="E88" s="109" t="s">
        <v>141</v>
      </c>
      <c r="F88" s="161"/>
      <c r="G88" s="27"/>
      <c r="H88" s="27"/>
      <c r="I88" s="109" t="s">
        <v>141</v>
      </c>
      <c r="J88" s="148"/>
    </row>
    <row r="89" spans="1:10" ht="12.75">
      <c r="A89" s="159"/>
      <c r="B89" s="251" t="s">
        <v>361</v>
      </c>
      <c r="C89" s="29">
        <f>SUM(C77:C87)</f>
        <v>2007653</v>
      </c>
      <c r="D89" s="29">
        <f>SUM(D77:D87)</f>
        <v>1995203</v>
      </c>
      <c r="E89" s="550">
        <f>(D89-C89)/C89*100</f>
        <v>-0.6201270837141677</v>
      </c>
      <c r="F89" s="561"/>
      <c r="G89" s="29">
        <f>SUM(G77:G87)</f>
        <v>8949</v>
      </c>
      <c r="H89" s="29">
        <f>SUM(H77:H87)</f>
        <v>6315</v>
      </c>
      <c r="I89" s="550">
        <f>(H89-G89)/G89*100</f>
        <v>-29.43345625209521</v>
      </c>
      <c r="J89" s="148"/>
    </row>
    <row r="90" spans="1:10" ht="22.5">
      <c r="A90" s="159"/>
      <c r="B90" s="559" t="s">
        <v>142</v>
      </c>
      <c r="C90" s="385">
        <v>16781361</v>
      </c>
      <c r="D90" s="385">
        <v>16549324</v>
      </c>
      <c r="E90" s="557"/>
      <c r="F90" s="557"/>
      <c r="G90" s="385">
        <v>55562</v>
      </c>
      <c r="H90" s="385">
        <v>38993</v>
      </c>
      <c r="I90" s="148"/>
      <c r="J90" s="148"/>
    </row>
    <row r="91" spans="1:10" ht="33.75">
      <c r="A91" s="159"/>
      <c r="B91" s="144" t="s">
        <v>143</v>
      </c>
      <c r="C91" s="553">
        <f>SUM(C77:C87)/C90*100</f>
        <v>11.963588650527212</v>
      </c>
      <c r="D91" s="553">
        <f>(SUM(D77:D87))/D90*100</f>
        <v>12.056099693256353</v>
      </c>
      <c r="E91" s="562"/>
      <c r="F91" s="562"/>
      <c r="G91" s="553">
        <f>SUM(G77:G87)/G90*100</f>
        <v>16.1063316655268</v>
      </c>
      <c r="H91" s="553">
        <f>SUM(H77:H87)/H90*100</f>
        <v>16.195214525684097</v>
      </c>
      <c r="I91" s="126" t="s">
        <v>144</v>
      </c>
      <c r="J91" s="556">
        <f>COUNT(C77:C87)</f>
        <v>11</v>
      </c>
    </row>
    <row r="92" spans="1:2" ht="12.75">
      <c r="A92" s="26"/>
      <c r="B92" s="36"/>
    </row>
    <row r="93" spans="1:10" ht="25.5">
      <c r="A93" s="238"/>
      <c r="B93" s="24" t="s">
        <v>132</v>
      </c>
      <c r="C93" s="24" t="s">
        <v>133</v>
      </c>
      <c r="D93" s="24" t="s">
        <v>134</v>
      </c>
      <c r="E93" s="614" t="s">
        <v>135</v>
      </c>
      <c r="F93" s="23" t="s">
        <v>139</v>
      </c>
      <c r="G93" s="24" t="s">
        <v>137</v>
      </c>
      <c r="H93" s="24" t="s">
        <v>138</v>
      </c>
      <c r="I93" s="613" t="s">
        <v>135</v>
      </c>
      <c r="J93" s="614" t="s">
        <v>139</v>
      </c>
    </row>
    <row r="94" spans="1:10" ht="12.75">
      <c r="A94" s="241"/>
      <c r="B94" s="34" t="s">
        <v>51</v>
      </c>
      <c r="C94" s="35">
        <v>89206</v>
      </c>
      <c r="D94" s="35">
        <v>58153</v>
      </c>
      <c r="E94" s="383">
        <v>-34.81043875972468</v>
      </c>
      <c r="F94" s="385">
        <v>-31053</v>
      </c>
      <c r="G94" s="35">
        <v>387</v>
      </c>
      <c r="H94" s="35">
        <v>176</v>
      </c>
      <c r="I94" s="383">
        <f aca="true" t="shared" si="16" ref="I94:I113">(H94-G94)/G94*100</f>
        <v>-54.52196382428941</v>
      </c>
      <c r="J94" s="385">
        <f aca="true" t="shared" si="17" ref="J94:J113">H94-G94</f>
        <v>-211</v>
      </c>
    </row>
    <row r="95" spans="1:10" ht="12.75">
      <c r="A95" s="241"/>
      <c r="B95" s="34" t="s">
        <v>54</v>
      </c>
      <c r="C95" s="35">
        <v>3239</v>
      </c>
      <c r="D95" s="35">
        <v>3663</v>
      </c>
      <c r="E95" s="381">
        <f>(D95-C95)/C95*100</f>
        <v>13.090460018524237</v>
      </c>
      <c r="F95" s="382">
        <f>D95-C95</f>
        <v>424</v>
      </c>
      <c r="G95" s="35">
        <v>29</v>
      </c>
      <c r="H95" s="35">
        <v>16</v>
      </c>
      <c r="I95" s="380">
        <f t="shared" si="16"/>
        <v>-44.827586206896555</v>
      </c>
      <c r="J95" s="147">
        <f t="shared" si="17"/>
        <v>-13</v>
      </c>
    </row>
    <row r="96" spans="1:10" ht="12.75">
      <c r="A96" s="241"/>
      <c r="B96" s="34" t="s">
        <v>53</v>
      </c>
      <c r="C96" s="35">
        <v>86712</v>
      </c>
      <c r="D96" s="35">
        <v>103038</v>
      </c>
      <c r="E96" s="381">
        <f>(D96-C96)/C96*100</f>
        <v>18.82784389703847</v>
      </c>
      <c r="F96" s="382">
        <f>D96-C96</f>
        <v>16326</v>
      </c>
      <c r="G96" s="35">
        <v>394</v>
      </c>
      <c r="H96" s="35">
        <v>310</v>
      </c>
      <c r="I96" s="380">
        <f t="shared" si="16"/>
        <v>-21.31979695431472</v>
      </c>
      <c r="J96" s="147">
        <f t="shared" si="17"/>
        <v>-84</v>
      </c>
    </row>
    <row r="97" spans="1:10" ht="12.75">
      <c r="A97" s="239"/>
      <c r="B97" s="34" t="s">
        <v>52</v>
      </c>
      <c r="C97" s="35">
        <v>10603</v>
      </c>
      <c r="D97" s="35">
        <v>10357</v>
      </c>
      <c r="E97" s="378">
        <f aca="true" t="shared" si="18" ref="E97:E113">(D97-C97)/C97*100</f>
        <v>-2.320098085447515</v>
      </c>
      <c r="F97" s="379">
        <f aca="true" t="shared" si="19" ref="F97:F113">D97-C97</f>
        <v>-246</v>
      </c>
      <c r="G97" s="35">
        <v>84</v>
      </c>
      <c r="H97" s="35">
        <v>69</v>
      </c>
      <c r="I97" s="380">
        <f t="shared" si="16"/>
        <v>-17.857142857142858</v>
      </c>
      <c r="J97" s="147">
        <f t="shared" si="17"/>
        <v>-15</v>
      </c>
    </row>
    <row r="98" spans="1:10" ht="12.75">
      <c r="A98" s="239"/>
      <c r="B98" s="34" t="s">
        <v>50</v>
      </c>
      <c r="C98" s="35">
        <v>26804</v>
      </c>
      <c r="D98" s="35">
        <v>25588</v>
      </c>
      <c r="E98" s="378">
        <f t="shared" si="18"/>
        <v>-4.536636322936875</v>
      </c>
      <c r="F98" s="379">
        <f t="shared" si="19"/>
        <v>-1216</v>
      </c>
      <c r="G98" s="35">
        <v>377</v>
      </c>
      <c r="H98" s="35">
        <v>158</v>
      </c>
      <c r="I98" s="380">
        <f t="shared" si="16"/>
        <v>-58.09018567639257</v>
      </c>
      <c r="J98" s="147">
        <f t="shared" si="17"/>
        <v>-219</v>
      </c>
    </row>
    <row r="99" spans="1:11" ht="12.75">
      <c r="A99" s="239"/>
      <c r="B99" s="34" t="s">
        <v>49</v>
      </c>
      <c r="C99" s="35">
        <v>54631</v>
      </c>
      <c r="D99" s="35">
        <v>55139</v>
      </c>
      <c r="E99" s="381">
        <f t="shared" si="18"/>
        <v>0.9298749794072962</v>
      </c>
      <c r="F99" s="382">
        <f t="shared" si="19"/>
        <v>508</v>
      </c>
      <c r="G99" s="35">
        <v>330</v>
      </c>
      <c r="H99" s="35">
        <v>220</v>
      </c>
      <c r="I99" s="380">
        <f t="shared" si="16"/>
        <v>-33.33333333333333</v>
      </c>
      <c r="J99" s="147">
        <f t="shared" si="17"/>
        <v>-110</v>
      </c>
      <c r="K99" s="37"/>
    </row>
    <row r="100" spans="1:10" ht="12.75">
      <c r="A100" s="239"/>
      <c r="B100" s="34" t="s">
        <v>47</v>
      </c>
      <c r="C100" s="35">
        <v>22493</v>
      </c>
      <c r="D100" s="35">
        <v>18521</v>
      </c>
      <c r="E100" s="383">
        <v>-17.658827190681546</v>
      </c>
      <c r="F100" s="385">
        <v>-3972</v>
      </c>
      <c r="G100" s="35">
        <v>139</v>
      </c>
      <c r="H100" s="35">
        <v>46</v>
      </c>
      <c r="I100" s="383">
        <f t="shared" si="16"/>
        <v>-66.90647482014388</v>
      </c>
      <c r="J100" s="385">
        <f t="shared" si="17"/>
        <v>-93</v>
      </c>
    </row>
    <row r="101" spans="1:10" ht="12.75">
      <c r="A101" s="239"/>
      <c r="B101" s="34" t="s">
        <v>48</v>
      </c>
      <c r="C101" s="35">
        <v>80475</v>
      </c>
      <c r="D101" s="35">
        <v>84821</v>
      </c>
      <c r="E101" s="381">
        <f t="shared" si="18"/>
        <v>5.400434917676297</v>
      </c>
      <c r="F101" s="382">
        <f t="shared" si="19"/>
        <v>4346</v>
      </c>
      <c r="G101" s="35">
        <v>509</v>
      </c>
      <c r="H101" s="35">
        <v>369</v>
      </c>
      <c r="I101" s="380">
        <f t="shared" si="16"/>
        <v>-27.5049115913556</v>
      </c>
      <c r="J101" s="147">
        <f t="shared" si="17"/>
        <v>-140</v>
      </c>
    </row>
    <row r="102" spans="1:10" ht="12.75">
      <c r="A102" s="239"/>
      <c r="B102" s="34" t="s">
        <v>46</v>
      </c>
      <c r="C102" s="35">
        <v>30194</v>
      </c>
      <c r="D102" s="35">
        <v>33512</v>
      </c>
      <c r="E102" s="381">
        <f t="shared" si="18"/>
        <v>10.988938199642313</v>
      </c>
      <c r="F102" s="382">
        <f t="shared" si="19"/>
        <v>3318</v>
      </c>
      <c r="G102" s="35">
        <v>239</v>
      </c>
      <c r="H102" s="35">
        <v>178</v>
      </c>
      <c r="I102" s="380">
        <f t="shared" si="16"/>
        <v>-25.523012552301257</v>
      </c>
      <c r="J102" s="147">
        <f t="shared" si="17"/>
        <v>-61</v>
      </c>
    </row>
    <row r="103" spans="1:10" ht="12.75">
      <c r="A103" s="239"/>
      <c r="B103" s="34" t="s">
        <v>45</v>
      </c>
      <c r="C103" s="35">
        <v>123832</v>
      </c>
      <c r="D103" s="35">
        <v>123471</v>
      </c>
      <c r="E103" s="378">
        <f t="shared" si="18"/>
        <v>-0.29152400025841463</v>
      </c>
      <c r="F103" s="379">
        <f t="shared" si="19"/>
        <v>-361</v>
      </c>
      <c r="G103" s="35">
        <v>821</v>
      </c>
      <c r="H103" s="35">
        <v>492</v>
      </c>
      <c r="I103" s="380">
        <f t="shared" si="16"/>
        <v>-40.073081607795366</v>
      </c>
      <c r="J103" s="147">
        <f t="shared" si="17"/>
        <v>-329</v>
      </c>
    </row>
    <row r="104" spans="1:10" ht="12.75">
      <c r="A104" s="239"/>
      <c r="B104" s="34" t="s">
        <v>44</v>
      </c>
      <c r="C104" s="35">
        <v>43860</v>
      </c>
      <c r="D104" s="35">
        <v>19350</v>
      </c>
      <c r="E104" s="378">
        <f t="shared" si="18"/>
        <v>-55.88235294117647</v>
      </c>
      <c r="F104" s="379">
        <f t="shared" si="19"/>
        <v>-24510</v>
      </c>
      <c r="G104" s="35">
        <v>296</v>
      </c>
      <c r="H104" s="35">
        <v>79</v>
      </c>
      <c r="I104" s="380">
        <f t="shared" si="16"/>
        <v>-73.3108108108108</v>
      </c>
      <c r="J104" s="147">
        <f t="shared" si="17"/>
        <v>-217</v>
      </c>
    </row>
    <row r="105" spans="1:10" ht="12.75">
      <c r="A105" s="239"/>
      <c r="B105" s="34" t="s">
        <v>43</v>
      </c>
      <c r="C105" s="35">
        <v>23516</v>
      </c>
      <c r="D105" s="35">
        <v>29712</v>
      </c>
      <c r="E105" s="386">
        <v>26.34801837047117</v>
      </c>
      <c r="F105" s="387">
        <v>6196</v>
      </c>
      <c r="G105" s="35">
        <v>195</v>
      </c>
      <c r="H105" s="35">
        <v>166</v>
      </c>
      <c r="I105" s="383">
        <f t="shared" si="16"/>
        <v>-14.871794871794872</v>
      </c>
      <c r="J105" s="385">
        <f t="shared" si="17"/>
        <v>-29</v>
      </c>
    </row>
    <row r="106" spans="1:10" ht="12.75">
      <c r="A106" s="239"/>
      <c r="B106" s="34" t="s">
        <v>42</v>
      </c>
      <c r="C106" s="35">
        <v>63701</v>
      </c>
      <c r="D106" s="35">
        <v>63429</v>
      </c>
      <c r="E106" s="378">
        <f t="shared" si="18"/>
        <v>-0.4269948666425959</v>
      </c>
      <c r="F106" s="379">
        <f t="shared" si="19"/>
        <v>-272</v>
      </c>
      <c r="G106" s="35">
        <v>437</v>
      </c>
      <c r="H106" s="35">
        <v>247</v>
      </c>
      <c r="I106" s="380">
        <f t="shared" si="16"/>
        <v>-43.47826086956522</v>
      </c>
      <c r="J106" s="147">
        <f t="shared" si="17"/>
        <v>-190</v>
      </c>
    </row>
    <row r="107" spans="1:10" ht="12.75">
      <c r="A107" s="239"/>
      <c r="B107" s="34" t="s">
        <v>41</v>
      </c>
      <c r="C107" s="35">
        <v>120831</v>
      </c>
      <c r="D107" s="35">
        <v>120949</v>
      </c>
      <c r="E107" s="381">
        <f t="shared" si="18"/>
        <v>0.0976570582052619</v>
      </c>
      <c r="F107" s="382">
        <f t="shared" si="19"/>
        <v>118</v>
      </c>
      <c r="G107" s="35">
        <v>385</v>
      </c>
      <c r="H107" s="35">
        <v>277</v>
      </c>
      <c r="I107" s="380">
        <f t="shared" si="16"/>
        <v>-28.05194805194805</v>
      </c>
      <c r="J107" s="147">
        <f t="shared" si="17"/>
        <v>-108</v>
      </c>
    </row>
    <row r="108" spans="1:10" ht="12.75">
      <c r="A108" s="239"/>
      <c r="B108" s="34" t="s">
        <v>40</v>
      </c>
      <c r="C108" s="35">
        <v>123180</v>
      </c>
      <c r="D108" s="35">
        <v>129734</v>
      </c>
      <c r="E108" s="381">
        <f t="shared" si="18"/>
        <v>5.320668939762949</v>
      </c>
      <c r="F108" s="382">
        <f t="shared" si="19"/>
        <v>6554</v>
      </c>
      <c r="G108" s="35">
        <v>586</v>
      </c>
      <c r="H108" s="35">
        <v>432</v>
      </c>
      <c r="I108" s="380">
        <f t="shared" si="16"/>
        <v>-26.27986348122867</v>
      </c>
      <c r="J108" s="147">
        <f t="shared" si="17"/>
        <v>-154</v>
      </c>
    </row>
    <row r="109" spans="1:10" ht="12.75">
      <c r="A109" s="239"/>
      <c r="B109" s="34" t="s">
        <v>39</v>
      </c>
      <c r="C109" s="35">
        <v>81804</v>
      </c>
      <c r="D109" s="35">
        <v>83075</v>
      </c>
      <c r="E109" s="381">
        <f t="shared" si="18"/>
        <v>1.5537137548286146</v>
      </c>
      <c r="F109" s="382">
        <f t="shared" si="19"/>
        <v>1271</v>
      </c>
      <c r="G109" s="35">
        <v>494</v>
      </c>
      <c r="H109" s="35">
        <v>355</v>
      </c>
      <c r="I109" s="380">
        <f t="shared" si="16"/>
        <v>-28.13765182186235</v>
      </c>
      <c r="J109" s="147">
        <f t="shared" si="17"/>
        <v>-139</v>
      </c>
    </row>
    <row r="110" spans="1:10" ht="12.75">
      <c r="A110" s="239"/>
      <c r="B110" s="34" t="s">
        <v>38</v>
      </c>
      <c r="C110" s="35">
        <v>45669</v>
      </c>
      <c r="D110" s="35">
        <v>44296</v>
      </c>
      <c r="E110" s="378">
        <f t="shared" si="18"/>
        <v>-3.0064157305831087</v>
      </c>
      <c r="F110" s="379">
        <f t="shared" si="19"/>
        <v>-1373</v>
      </c>
      <c r="G110" s="35">
        <v>313</v>
      </c>
      <c r="H110" s="35">
        <v>187</v>
      </c>
      <c r="I110" s="380">
        <f t="shared" si="16"/>
        <v>-40.2555910543131</v>
      </c>
      <c r="J110" s="147">
        <f t="shared" si="17"/>
        <v>-126</v>
      </c>
    </row>
    <row r="111" spans="1:10" ht="12.75">
      <c r="A111" s="239"/>
      <c r="B111" s="34" t="s">
        <v>37</v>
      </c>
      <c r="C111" s="35">
        <v>43091</v>
      </c>
      <c r="D111" s="35">
        <v>43444</v>
      </c>
      <c r="E111" s="386">
        <v>0.8191965839734515</v>
      </c>
      <c r="F111" s="387">
        <v>353</v>
      </c>
      <c r="G111" s="35">
        <v>244</v>
      </c>
      <c r="H111" s="35">
        <v>159</v>
      </c>
      <c r="I111" s="383">
        <f t="shared" si="16"/>
        <v>-34.83606557377049</v>
      </c>
      <c r="J111" s="147">
        <f t="shared" si="17"/>
        <v>-85</v>
      </c>
    </row>
    <row r="112" spans="1:10" ht="12.75">
      <c r="A112" s="239"/>
      <c r="B112" s="34" t="s">
        <v>36</v>
      </c>
      <c r="C112" s="35">
        <v>98013</v>
      </c>
      <c r="D112" s="35">
        <v>74386</v>
      </c>
      <c r="E112" s="378">
        <f t="shared" si="18"/>
        <v>-24.10598594064053</v>
      </c>
      <c r="F112" s="379">
        <f t="shared" si="19"/>
        <v>-23627</v>
      </c>
      <c r="G112" s="35">
        <v>343</v>
      </c>
      <c r="H112" s="35">
        <v>220</v>
      </c>
      <c r="I112" s="380">
        <f t="shared" si="16"/>
        <v>-35.8600583090379</v>
      </c>
      <c r="J112" s="147">
        <f t="shared" si="17"/>
        <v>-123</v>
      </c>
    </row>
    <row r="113" spans="1:10" ht="12.75">
      <c r="A113" s="238"/>
      <c r="B113" s="34" t="s">
        <v>35</v>
      </c>
      <c r="C113" s="38">
        <v>19588</v>
      </c>
      <c r="D113" s="38">
        <v>17547</v>
      </c>
      <c r="E113" s="378">
        <f t="shared" si="18"/>
        <v>-10.419644680416582</v>
      </c>
      <c r="F113" s="379">
        <f t="shared" si="19"/>
        <v>-2041</v>
      </c>
      <c r="G113" s="35">
        <v>233</v>
      </c>
      <c r="H113" s="35">
        <v>85</v>
      </c>
      <c r="I113" s="383">
        <f t="shared" si="16"/>
        <v>-63.519313304721024</v>
      </c>
      <c r="J113" s="147">
        <f t="shared" si="17"/>
        <v>-148</v>
      </c>
    </row>
    <row r="114" spans="1:10" ht="12.75">
      <c r="A114" s="159"/>
      <c r="B114" s="30"/>
      <c r="C114" s="27"/>
      <c r="D114" s="27"/>
      <c r="E114" s="109" t="s">
        <v>141</v>
      </c>
      <c r="F114" s="161"/>
      <c r="G114" s="27"/>
      <c r="H114" s="27"/>
      <c r="I114" s="109" t="s">
        <v>141</v>
      </c>
      <c r="J114" s="560"/>
    </row>
    <row r="115" spans="1:10" ht="12.75">
      <c r="A115" s="159"/>
      <c r="B115" s="251" t="s">
        <v>360</v>
      </c>
      <c r="C115" s="29">
        <f>SUM(C94:C113)</f>
        <v>1191442</v>
      </c>
      <c r="D115" s="29">
        <f>SUM(D94:D113)</f>
        <v>1142185</v>
      </c>
      <c r="E115" s="550">
        <f>(D115-C115)/C115*100</f>
        <v>-4.134233978657795</v>
      </c>
      <c r="F115" s="148"/>
      <c r="G115" s="29">
        <f>SUM(G94:G113)</f>
        <v>6835</v>
      </c>
      <c r="H115" s="29">
        <f>SUM(H94:H113)</f>
        <v>4241</v>
      </c>
      <c r="I115" s="550">
        <f>(H115-G115)/G115*100</f>
        <v>-37.95171909290417</v>
      </c>
      <c r="J115" s="148"/>
    </row>
    <row r="116" spans="1:10" ht="22.5">
      <c r="A116" s="159"/>
      <c r="B116" s="559" t="s">
        <v>142</v>
      </c>
      <c r="C116" s="385">
        <v>16781361</v>
      </c>
      <c r="D116" s="385">
        <v>16549324</v>
      </c>
      <c r="E116" s="557"/>
      <c r="F116" s="557"/>
      <c r="G116" s="385">
        <v>55562</v>
      </c>
      <c r="H116" s="385">
        <v>38993</v>
      </c>
      <c r="I116" s="148"/>
      <c r="J116" s="148"/>
    </row>
    <row r="117" spans="1:10" ht="33.75">
      <c r="A117" s="159"/>
      <c r="B117" s="144" t="s">
        <v>143</v>
      </c>
      <c r="C117" s="553">
        <f>SUM(C94:C113)/C116*100</f>
        <v>7.099793634139687</v>
      </c>
      <c r="D117" s="553">
        <f>(SUM(D94:D113)/D116*100)</f>
        <v>6.901701845948511</v>
      </c>
      <c r="E117" s="554"/>
      <c r="F117" s="555"/>
      <c r="G117" s="553">
        <f>SUM(G94:G113)/G116*100</f>
        <v>12.301573017529966</v>
      </c>
      <c r="H117" s="553">
        <f>SUM(H94:H113)/H116*100</f>
        <v>10.87631113276742</v>
      </c>
      <c r="I117" s="126" t="s">
        <v>144</v>
      </c>
      <c r="J117" s="556">
        <f>COUNT(J94:J113)</f>
        <v>20</v>
      </c>
    </row>
    <row r="118" spans="1:2" ht="12.75">
      <c r="A118" s="26"/>
      <c r="B118" s="36"/>
    </row>
    <row r="119" spans="1:10" ht="25.5">
      <c r="A119" s="238"/>
      <c r="B119" s="613" t="s">
        <v>132</v>
      </c>
      <c r="C119" s="613" t="s">
        <v>133</v>
      </c>
      <c r="D119" s="613" t="s">
        <v>134</v>
      </c>
      <c r="E119" s="614" t="s">
        <v>135</v>
      </c>
      <c r="F119" s="614" t="s">
        <v>139</v>
      </c>
      <c r="G119" s="613" t="s">
        <v>137</v>
      </c>
      <c r="H119" s="613" t="s">
        <v>138</v>
      </c>
      <c r="I119" s="613" t="s">
        <v>135</v>
      </c>
      <c r="J119" s="614" t="s">
        <v>139</v>
      </c>
    </row>
    <row r="120" spans="1:10" ht="12.75">
      <c r="A120" s="239"/>
      <c r="B120" s="34" t="s">
        <v>34</v>
      </c>
      <c r="C120" s="35">
        <v>296845</v>
      </c>
      <c r="D120" s="35">
        <v>265114</v>
      </c>
      <c r="E120" s="383">
        <v>-10.689417035826779</v>
      </c>
      <c r="F120" s="384">
        <v>-31731</v>
      </c>
      <c r="G120" s="35">
        <v>918</v>
      </c>
      <c r="H120" s="35">
        <v>720</v>
      </c>
      <c r="I120" s="383">
        <v>-21.568627450980394</v>
      </c>
      <c r="J120" s="147">
        <f aca="true" t="shared" si="20" ref="J120:J129">H120-G120</f>
        <v>-198</v>
      </c>
    </row>
    <row r="121" spans="1:10" ht="12.75">
      <c r="A121" s="239"/>
      <c r="B121" s="34" t="s">
        <v>33</v>
      </c>
      <c r="C121" s="35">
        <v>114077</v>
      </c>
      <c r="D121" s="35">
        <v>108301</v>
      </c>
      <c r="E121" s="383">
        <v>-5.063246754385196</v>
      </c>
      <c r="F121" s="384">
        <v>-5776</v>
      </c>
      <c r="G121" s="35">
        <v>281</v>
      </c>
      <c r="H121" s="35">
        <v>217</v>
      </c>
      <c r="I121" s="383">
        <v>-22.77580071174377</v>
      </c>
      <c r="J121" s="147">
        <f t="shared" si="20"/>
        <v>-64</v>
      </c>
    </row>
    <row r="122" spans="1:10" ht="22.5">
      <c r="A122" s="239"/>
      <c r="B122" s="34" t="s">
        <v>32</v>
      </c>
      <c r="C122" s="716">
        <v>41727</v>
      </c>
      <c r="D122" s="716">
        <v>41196</v>
      </c>
      <c r="E122" s="750">
        <f>(D122-C122)/C122*100</f>
        <v>-1.2725573369760588</v>
      </c>
      <c r="F122" s="751">
        <f>D122-C122</f>
        <v>-531</v>
      </c>
      <c r="G122" s="716">
        <v>145</v>
      </c>
      <c r="H122" s="716">
        <v>110</v>
      </c>
      <c r="I122" s="752">
        <f aca="true" t="shared" si="21" ref="I122:I129">(H122-G122)/G122*100</f>
        <v>-24.137931034482758</v>
      </c>
      <c r="J122" s="753">
        <f t="shared" si="20"/>
        <v>-35</v>
      </c>
    </row>
    <row r="123" spans="1:10" ht="12.75">
      <c r="A123" s="239"/>
      <c r="B123" s="34" t="s">
        <v>31</v>
      </c>
      <c r="C123" s="35">
        <v>366501</v>
      </c>
      <c r="D123" s="35">
        <v>380136</v>
      </c>
      <c r="E123" s="381">
        <f>(D123-C123)/C123*100</f>
        <v>3.7203172706213627</v>
      </c>
      <c r="F123" s="382">
        <f>D123-C123</f>
        <v>13635</v>
      </c>
      <c r="G123" s="35">
        <v>1087</v>
      </c>
      <c r="H123" s="35">
        <v>819</v>
      </c>
      <c r="I123" s="380">
        <f t="shared" si="21"/>
        <v>-24.65501379944802</v>
      </c>
      <c r="J123" s="147">
        <f t="shared" si="20"/>
        <v>-268</v>
      </c>
    </row>
    <row r="124" spans="1:10" ht="12.75">
      <c r="A124" s="239"/>
      <c r="B124" s="34" t="s">
        <v>30</v>
      </c>
      <c r="C124" s="35">
        <v>235090</v>
      </c>
      <c r="D124" s="35">
        <v>307738</v>
      </c>
      <c r="E124" s="381">
        <f aca="true" t="shared" si="22" ref="E124:E129">(D124-C124)/C124*100</f>
        <v>30.90220766514952</v>
      </c>
      <c r="F124" s="382">
        <f aca="true" t="shared" si="23" ref="F124:F129">D124-C124</f>
        <v>72648</v>
      </c>
      <c r="G124" s="35">
        <v>606</v>
      </c>
      <c r="H124" s="35">
        <v>552</v>
      </c>
      <c r="I124" s="380">
        <f t="shared" si="21"/>
        <v>-8.91089108910891</v>
      </c>
      <c r="J124" s="147">
        <f t="shared" si="20"/>
        <v>-54</v>
      </c>
    </row>
    <row r="125" spans="1:10" ht="12.75">
      <c r="A125" s="239"/>
      <c r="B125" s="34" t="s">
        <v>29</v>
      </c>
      <c r="C125" s="35">
        <v>232908</v>
      </c>
      <c r="D125" s="35">
        <v>304641</v>
      </c>
      <c r="E125" s="381">
        <f t="shared" si="22"/>
        <v>30.798856200731617</v>
      </c>
      <c r="F125" s="382">
        <f t="shared" si="23"/>
        <v>71733</v>
      </c>
      <c r="G125" s="35">
        <v>914</v>
      </c>
      <c r="H125" s="35">
        <v>800</v>
      </c>
      <c r="I125" s="380">
        <f t="shared" si="21"/>
        <v>-12.472647702407002</v>
      </c>
      <c r="J125" s="147">
        <f t="shared" si="20"/>
        <v>-114</v>
      </c>
    </row>
    <row r="126" spans="1:10" ht="12.75">
      <c r="A126" s="239"/>
      <c r="B126" s="34" t="s">
        <v>28</v>
      </c>
      <c r="C126" s="35">
        <v>248660</v>
      </c>
      <c r="D126" s="35">
        <v>275160</v>
      </c>
      <c r="E126" s="381">
        <f t="shared" si="22"/>
        <v>10.657122174857236</v>
      </c>
      <c r="F126" s="382">
        <f t="shared" si="23"/>
        <v>26500</v>
      </c>
      <c r="G126" s="35">
        <v>1023</v>
      </c>
      <c r="H126" s="35">
        <v>829</v>
      </c>
      <c r="I126" s="380">
        <f t="shared" si="21"/>
        <v>-18.963831867057674</v>
      </c>
      <c r="J126" s="147">
        <f t="shared" si="20"/>
        <v>-194</v>
      </c>
    </row>
    <row r="127" spans="1:10" ht="12.75">
      <c r="A127" s="239"/>
      <c r="B127" s="34" t="s">
        <v>27</v>
      </c>
      <c r="C127" s="35">
        <v>169154</v>
      </c>
      <c r="D127" s="35">
        <v>181949</v>
      </c>
      <c r="E127" s="381">
        <f t="shared" si="22"/>
        <v>7.564113174976648</v>
      </c>
      <c r="F127" s="382">
        <f t="shared" si="23"/>
        <v>12795</v>
      </c>
      <c r="G127" s="35">
        <v>610</v>
      </c>
      <c r="H127" s="35">
        <v>520</v>
      </c>
      <c r="I127" s="380">
        <f t="shared" si="21"/>
        <v>-14.754098360655737</v>
      </c>
      <c r="J127" s="147">
        <f t="shared" si="20"/>
        <v>-90</v>
      </c>
    </row>
    <row r="128" spans="1:10" ht="12.75">
      <c r="A128" s="243"/>
      <c r="B128" s="34" t="s">
        <v>26</v>
      </c>
      <c r="C128" s="35">
        <v>200038</v>
      </c>
      <c r="D128" s="35">
        <v>208475</v>
      </c>
      <c r="E128" s="381">
        <f t="shared" si="22"/>
        <v>4.217698637258921</v>
      </c>
      <c r="F128" s="382">
        <f t="shared" si="23"/>
        <v>8437</v>
      </c>
      <c r="G128" s="35">
        <v>539</v>
      </c>
      <c r="H128" s="35">
        <v>438</v>
      </c>
      <c r="I128" s="380">
        <f t="shared" si="21"/>
        <v>-18.738404452690165</v>
      </c>
      <c r="J128" s="147">
        <f t="shared" si="20"/>
        <v>-101</v>
      </c>
    </row>
    <row r="129" spans="1:10" ht="12.75">
      <c r="A129" s="239"/>
      <c r="B129" s="34" t="s">
        <v>25</v>
      </c>
      <c r="C129" s="35">
        <v>333389</v>
      </c>
      <c r="D129" s="35">
        <v>370968</v>
      </c>
      <c r="E129" s="381">
        <f t="shared" si="22"/>
        <v>11.27181760645972</v>
      </c>
      <c r="F129" s="382">
        <f t="shared" si="23"/>
        <v>37579</v>
      </c>
      <c r="G129" s="35">
        <v>984</v>
      </c>
      <c r="H129" s="35">
        <v>786</v>
      </c>
      <c r="I129" s="380">
        <f t="shared" si="21"/>
        <v>-20.121951219512198</v>
      </c>
      <c r="J129" s="147">
        <f t="shared" si="20"/>
        <v>-198</v>
      </c>
    </row>
    <row r="130" spans="1:10" ht="12.75">
      <c r="A130" s="159"/>
      <c r="B130" s="30"/>
      <c r="C130" s="27"/>
      <c r="D130" s="27"/>
      <c r="E130" s="109" t="s">
        <v>141</v>
      </c>
      <c r="F130" s="109"/>
      <c r="G130" s="27"/>
      <c r="H130" s="27"/>
      <c r="I130" s="109" t="s">
        <v>141</v>
      </c>
      <c r="J130" s="148"/>
    </row>
    <row r="131" spans="1:10" ht="12.75">
      <c r="A131" s="159"/>
      <c r="B131" s="251" t="s">
        <v>359</v>
      </c>
      <c r="C131" s="29">
        <f>SUM(C120:C129)</f>
        <v>2238389</v>
      </c>
      <c r="D131" s="29">
        <f>SUM(D120:D129)</f>
        <v>2443678</v>
      </c>
      <c r="E131" s="550">
        <f>(D131-C131)/C131*100</f>
        <v>9.171283454305753</v>
      </c>
      <c r="F131" s="148"/>
      <c r="G131" s="29">
        <f>SUM(G120:G129)</f>
        <v>7107</v>
      </c>
      <c r="H131" s="29">
        <f>SUM(H120:H129)</f>
        <v>5791</v>
      </c>
      <c r="I131" s="550">
        <f>(H131-G131)/G131*100</f>
        <v>-18.51695511467567</v>
      </c>
      <c r="J131" s="148"/>
    </row>
    <row r="132" spans="1:10" ht="22.5">
      <c r="A132" s="159"/>
      <c r="B132" s="559" t="s">
        <v>142</v>
      </c>
      <c r="C132" s="385">
        <v>16781361</v>
      </c>
      <c r="D132" s="385">
        <v>16549324</v>
      </c>
      <c r="E132" s="551"/>
      <c r="F132" s="552"/>
      <c r="G132" s="385">
        <v>55562</v>
      </c>
      <c r="H132" s="385">
        <v>38993</v>
      </c>
      <c r="I132" s="148"/>
      <c r="J132" s="148"/>
    </row>
    <row r="133" spans="1:10" ht="33.75">
      <c r="A133" s="159"/>
      <c r="B133" s="144" t="s">
        <v>143</v>
      </c>
      <c r="C133" s="553">
        <f>SUM(C120:C129)/C132*100</f>
        <v>13.33854268435081</v>
      </c>
      <c r="D133" s="553">
        <f>(SUM(D120:D129)/D132*100)</f>
        <v>14.766029113938432</v>
      </c>
      <c r="E133" s="554"/>
      <c r="F133" s="555"/>
      <c r="G133" s="553">
        <f>SUM(G120:G129)/G132*100</f>
        <v>12.791116230517261</v>
      </c>
      <c r="H133" s="553">
        <f>SUM(H120:H129)/H132*100</f>
        <v>14.851383581668504</v>
      </c>
      <c r="I133" s="126" t="s">
        <v>144</v>
      </c>
      <c r="J133" s="556">
        <f>COUNT(J120:J129)</f>
        <v>10</v>
      </c>
    </row>
    <row r="134" spans="1:10" ht="12.75">
      <c r="A134" s="26"/>
      <c r="B134" s="32"/>
      <c r="C134" s="148"/>
      <c r="D134" s="148"/>
      <c r="E134" s="148"/>
      <c r="F134" s="148"/>
      <c r="G134" s="148"/>
      <c r="H134" s="148"/>
      <c r="I134" s="148"/>
      <c r="J134" s="148"/>
    </row>
    <row r="135" spans="1:10" ht="25.5">
      <c r="A135" s="235"/>
      <c r="B135" s="613" t="s">
        <v>132</v>
      </c>
      <c r="C135" s="613" t="s">
        <v>133</v>
      </c>
      <c r="D135" s="613" t="s">
        <v>134</v>
      </c>
      <c r="E135" s="614" t="s">
        <v>135</v>
      </c>
      <c r="F135" s="614" t="s">
        <v>139</v>
      </c>
      <c r="G135" s="613" t="s">
        <v>137</v>
      </c>
      <c r="H135" s="613" t="s">
        <v>138</v>
      </c>
      <c r="I135" s="613" t="s">
        <v>135</v>
      </c>
      <c r="J135" s="614" t="s">
        <v>139</v>
      </c>
    </row>
    <row r="136" spans="1:10" ht="12.75">
      <c r="A136" s="233"/>
      <c r="B136" s="749" t="s">
        <v>24</v>
      </c>
      <c r="C136" s="35">
        <v>199899</v>
      </c>
      <c r="D136" s="35">
        <v>174885</v>
      </c>
      <c r="E136" s="378">
        <f>(D136-C136)/C136*100</f>
        <v>-12.513319226209235</v>
      </c>
      <c r="F136" s="379">
        <f>D136-C136</f>
        <v>-25014</v>
      </c>
      <c r="G136" s="35">
        <v>432</v>
      </c>
      <c r="H136" s="35">
        <v>297</v>
      </c>
      <c r="I136" s="380">
        <f aca="true" t="shared" si="24" ref="I136:I146">(H136-G136)/G136*100</f>
        <v>-31.25</v>
      </c>
      <c r="J136" s="147">
        <f aca="true" t="shared" si="25" ref="J136:J146">H136-G136</f>
        <v>-135</v>
      </c>
    </row>
    <row r="137" spans="1:10" ht="12.75">
      <c r="A137" s="233"/>
      <c r="B137" s="749" t="s">
        <v>23</v>
      </c>
      <c r="C137" s="35">
        <v>306884</v>
      </c>
      <c r="D137" s="35">
        <v>242312</v>
      </c>
      <c r="E137" s="378">
        <f>(D137-C137)/C137*100</f>
        <v>-21.041175167164138</v>
      </c>
      <c r="F137" s="379">
        <f>D137-C137</f>
        <v>-64572</v>
      </c>
      <c r="G137" s="35">
        <v>882</v>
      </c>
      <c r="H137" s="35">
        <v>427</v>
      </c>
      <c r="I137" s="380">
        <f t="shared" si="24"/>
        <v>-51.587301587301596</v>
      </c>
      <c r="J137" s="147">
        <f t="shared" si="25"/>
        <v>-455</v>
      </c>
    </row>
    <row r="138" spans="1:10" ht="12.75">
      <c r="A138" s="233"/>
      <c r="B138" s="749" t="s">
        <v>22</v>
      </c>
      <c r="C138" s="35">
        <v>196889</v>
      </c>
      <c r="D138" s="35">
        <v>176366</v>
      </c>
      <c r="E138" s="378">
        <f aca="true" t="shared" si="26" ref="E138:E146">(D138-C138)/C138*100</f>
        <v>-10.423639715778942</v>
      </c>
      <c r="F138" s="379">
        <f aca="true" t="shared" si="27" ref="F138:F146">D138-C138</f>
        <v>-20523</v>
      </c>
      <c r="G138" s="35">
        <v>662</v>
      </c>
      <c r="H138" s="35">
        <v>397</v>
      </c>
      <c r="I138" s="380">
        <f t="shared" si="24"/>
        <v>-40.03021148036254</v>
      </c>
      <c r="J138" s="147">
        <f t="shared" si="25"/>
        <v>-265</v>
      </c>
    </row>
    <row r="139" spans="1:10" ht="12.75">
      <c r="A139" s="233"/>
      <c r="B139" s="749" t="s">
        <v>21</v>
      </c>
      <c r="C139" s="35">
        <v>272604</v>
      </c>
      <c r="D139" s="35">
        <v>283442</v>
      </c>
      <c r="E139" s="381">
        <f t="shared" si="26"/>
        <v>3.9757303634576164</v>
      </c>
      <c r="F139" s="382">
        <f t="shared" si="27"/>
        <v>10838</v>
      </c>
      <c r="G139" s="35">
        <v>713</v>
      </c>
      <c r="H139" s="35">
        <v>574</v>
      </c>
      <c r="I139" s="380">
        <f t="shared" si="24"/>
        <v>-19.49509116409537</v>
      </c>
      <c r="J139" s="147">
        <f t="shared" si="25"/>
        <v>-139</v>
      </c>
    </row>
    <row r="140" spans="1:10" ht="12.75">
      <c r="A140" s="233"/>
      <c r="B140" s="749" t="s">
        <v>20</v>
      </c>
      <c r="C140" s="35">
        <v>97530</v>
      </c>
      <c r="D140" s="35">
        <v>83833</v>
      </c>
      <c r="E140" s="378">
        <f t="shared" si="26"/>
        <v>-14.043883933148773</v>
      </c>
      <c r="F140" s="379">
        <f t="shared" si="27"/>
        <v>-13697</v>
      </c>
      <c r="G140" s="35">
        <v>324</v>
      </c>
      <c r="H140" s="35">
        <v>131</v>
      </c>
      <c r="I140" s="380">
        <f t="shared" si="24"/>
        <v>-59.5679012345679</v>
      </c>
      <c r="J140" s="147">
        <f t="shared" si="25"/>
        <v>-193</v>
      </c>
    </row>
    <row r="141" spans="1:10" ht="12.75">
      <c r="A141" s="233"/>
      <c r="B141" s="749" t="s">
        <v>19</v>
      </c>
      <c r="C141" s="35">
        <v>89047</v>
      </c>
      <c r="D141" s="35">
        <v>63819</v>
      </c>
      <c r="E141" s="378">
        <f t="shared" si="26"/>
        <v>-28.33110604512224</v>
      </c>
      <c r="F141" s="379">
        <f t="shared" si="27"/>
        <v>-25228</v>
      </c>
      <c r="G141" s="35">
        <v>267</v>
      </c>
      <c r="H141" s="35">
        <v>130</v>
      </c>
      <c r="I141" s="380">
        <f t="shared" si="24"/>
        <v>-51.31086142322098</v>
      </c>
      <c r="J141" s="147">
        <f t="shared" si="25"/>
        <v>-137</v>
      </c>
    </row>
    <row r="142" spans="1:10" ht="12.75">
      <c r="A142" s="233"/>
      <c r="B142" s="749" t="s">
        <v>18</v>
      </c>
      <c r="C142" s="35">
        <v>234200</v>
      </c>
      <c r="D142" s="35">
        <v>195464</v>
      </c>
      <c r="E142" s="378">
        <f t="shared" si="26"/>
        <v>-16.539709649871902</v>
      </c>
      <c r="F142" s="379">
        <f t="shared" si="27"/>
        <v>-38736</v>
      </c>
      <c r="G142" s="35">
        <v>726</v>
      </c>
      <c r="H142" s="35">
        <v>408</v>
      </c>
      <c r="I142" s="380">
        <f t="shared" si="24"/>
        <v>-43.80165289256198</v>
      </c>
      <c r="J142" s="147">
        <f t="shared" si="25"/>
        <v>-318</v>
      </c>
    </row>
    <row r="143" spans="1:10" ht="12.75">
      <c r="A143" s="233"/>
      <c r="B143" s="749" t="s">
        <v>17</v>
      </c>
      <c r="C143" s="35">
        <v>166117</v>
      </c>
      <c r="D143" s="35">
        <v>152318</v>
      </c>
      <c r="E143" s="378">
        <f t="shared" si="26"/>
        <v>-8.306795812589922</v>
      </c>
      <c r="F143" s="379">
        <f t="shared" si="27"/>
        <v>-13799</v>
      </c>
      <c r="G143" s="35">
        <v>524</v>
      </c>
      <c r="H143" s="35">
        <v>384</v>
      </c>
      <c r="I143" s="380">
        <f t="shared" si="24"/>
        <v>-26.717557251908396</v>
      </c>
      <c r="J143" s="147">
        <f t="shared" si="25"/>
        <v>-140</v>
      </c>
    </row>
    <row r="144" spans="1:10" ht="12.75">
      <c r="A144" s="233"/>
      <c r="B144" s="749" t="s">
        <v>16</v>
      </c>
      <c r="C144" s="35">
        <v>109850</v>
      </c>
      <c r="D144" s="35">
        <v>108482</v>
      </c>
      <c r="E144" s="378">
        <f t="shared" si="26"/>
        <v>-1.245334547109695</v>
      </c>
      <c r="F144" s="379">
        <f t="shared" si="27"/>
        <v>-1368</v>
      </c>
      <c r="G144" s="35">
        <v>422</v>
      </c>
      <c r="H144" s="35">
        <v>273</v>
      </c>
      <c r="I144" s="380">
        <f t="shared" si="24"/>
        <v>-35.308056872037916</v>
      </c>
      <c r="J144" s="147">
        <f t="shared" si="25"/>
        <v>-149</v>
      </c>
    </row>
    <row r="145" spans="1:10" ht="12.75">
      <c r="A145" s="233"/>
      <c r="B145" s="749" t="s">
        <v>15</v>
      </c>
      <c r="C145" s="35">
        <v>345105</v>
      </c>
      <c r="D145" s="35">
        <v>304667</v>
      </c>
      <c r="E145" s="378">
        <f t="shared" si="26"/>
        <v>-11.717593196273599</v>
      </c>
      <c r="F145" s="379">
        <f t="shared" si="27"/>
        <v>-40438</v>
      </c>
      <c r="G145" s="35">
        <v>962</v>
      </c>
      <c r="H145" s="35">
        <v>570</v>
      </c>
      <c r="I145" s="380">
        <f t="shared" si="24"/>
        <v>-40.74844074844075</v>
      </c>
      <c r="J145" s="147">
        <f t="shared" si="25"/>
        <v>-392</v>
      </c>
    </row>
    <row r="146" spans="1:10" ht="12.75">
      <c r="A146" s="233"/>
      <c r="B146" s="749" t="s">
        <v>14</v>
      </c>
      <c r="C146" s="35">
        <v>242180</v>
      </c>
      <c r="D146" s="35">
        <v>218620</v>
      </c>
      <c r="E146" s="378">
        <f t="shared" si="26"/>
        <v>-9.728301263522999</v>
      </c>
      <c r="F146" s="379">
        <f t="shared" si="27"/>
        <v>-23560</v>
      </c>
      <c r="G146" s="35">
        <v>834</v>
      </c>
      <c r="H146" s="35">
        <v>518</v>
      </c>
      <c r="I146" s="380">
        <f t="shared" si="24"/>
        <v>-37.88968824940048</v>
      </c>
      <c r="J146" s="147">
        <f t="shared" si="25"/>
        <v>-316</v>
      </c>
    </row>
    <row r="147" spans="1:10" ht="12.75">
      <c r="A147" s="233"/>
      <c r="B147" s="758"/>
      <c r="C147" s="27"/>
      <c r="D147" s="27"/>
      <c r="E147" s="615"/>
      <c r="F147" s="616"/>
      <c r="G147" s="27"/>
      <c r="H147" s="27"/>
      <c r="I147" s="617"/>
      <c r="J147" s="566"/>
    </row>
    <row r="148" spans="1:10" ht="12.75">
      <c r="A148" s="233"/>
      <c r="B148" s="30"/>
      <c r="C148" s="27"/>
      <c r="D148" s="27"/>
      <c r="E148" s="615"/>
      <c r="F148" s="616"/>
      <c r="G148" s="27"/>
      <c r="H148" s="27"/>
      <c r="I148" s="617"/>
      <c r="J148" s="566"/>
    </row>
    <row r="149" spans="1:10" ht="12.75">
      <c r="A149" s="26"/>
      <c r="B149" s="30"/>
      <c r="C149" s="27"/>
      <c r="D149" s="27"/>
      <c r="E149" s="109" t="s">
        <v>141</v>
      </c>
      <c r="F149" s="109"/>
      <c r="G149" s="27"/>
      <c r="H149" s="27"/>
      <c r="I149" s="109" t="s">
        <v>141</v>
      </c>
      <c r="J149" s="148"/>
    </row>
    <row r="150" spans="1:10" ht="12.75">
      <c r="A150" s="26"/>
      <c r="B150" s="250" t="s">
        <v>358</v>
      </c>
      <c r="C150" s="27">
        <f>SUM(C136:C146)</f>
        <v>2260305</v>
      </c>
      <c r="D150" s="27">
        <f>SUM(D136:D146)</f>
        <v>2004208</v>
      </c>
      <c r="E150" s="558">
        <f>(D150-C150)/C150*100</f>
        <v>-11.330196588513497</v>
      </c>
      <c r="F150" s="148"/>
      <c r="G150" s="27">
        <f>SUM(G136:G146)</f>
        <v>6748</v>
      </c>
      <c r="H150" s="27">
        <f>SUM(H136:H146)</f>
        <v>4109</v>
      </c>
      <c r="I150" s="558">
        <f>(H150-G150)/G150*100</f>
        <v>-39.107883817427386</v>
      </c>
      <c r="J150" s="148"/>
    </row>
    <row r="151" spans="1:10" ht="22.5">
      <c r="A151" s="26"/>
      <c r="B151" s="559" t="s">
        <v>142</v>
      </c>
      <c r="C151" s="385">
        <v>16781361</v>
      </c>
      <c r="D151" s="385">
        <v>16549324</v>
      </c>
      <c r="E151" s="551"/>
      <c r="F151" s="552"/>
      <c r="G151" s="385">
        <v>55562</v>
      </c>
      <c r="H151" s="385">
        <v>38993</v>
      </c>
      <c r="I151" s="148"/>
      <c r="J151" s="148"/>
    </row>
    <row r="152" spans="2:10" ht="33.75">
      <c r="B152" s="34" t="s">
        <v>143</v>
      </c>
      <c r="C152" s="553">
        <f>SUM(C136:C146)/C151*100</f>
        <v>13.469139958314466</v>
      </c>
      <c r="D152" s="553">
        <f>(SUM(D136:D146)/D151*100)</f>
        <v>12.110512791942437</v>
      </c>
      <c r="E152" s="554"/>
      <c r="F152" s="555"/>
      <c r="G152" s="553">
        <f>SUM(G136:G146)/G151*100</f>
        <v>12.144991181023002</v>
      </c>
      <c r="H152" s="553">
        <f>SUM(H136:H146)/H151*100</f>
        <v>10.537788833893263</v>
      </c>
      <c r="I152" s="126" t="s">
        <v>144</v>
      </c>
      <c r="J152" s="556">
        <f>COUNT(C136:C146)</f>
        <v>11</v>
      </c>
    </row>
    <row r="153" spans="2:10" ht="12.75">
      <c r="B153" s="30"/>
      <c r="C153" s="374"/>
      <c r="D153" s="374"/>
      <c r="E153" s="377"/>
      <c r="F153" s="377"/>
      <c r="G153" s="374"/>
      <c r="H153" s="374"/>
      <c r="I153" s="360"/>
      <c r="J153" s="235"/>
    </row>
    <row r="154" spans="2:10" ht="12.75">
      <c r="B154" s="30"/>
      <c r="C154" s="374"/>
      <c r="D154" s="374"/>
      <c r="E154" s="377"/>
      <c r="F154" s="377"/>
      <c r="G154" s="374"/>
      <c r="H154" s="374"/>
      <c r="I154" s="360"/>
      <c r="J154" s="235"/>
    </row>
    <row r="155" spans="2:10" ht="12.75">
      <c r="B155" s="30"/>
      <c r="C155" s="374"/>
      <c r="D155" s="374"/>
      <c r="E155" s="377"/>
      <c r="F155" s="377"/>
      <c r="G155" s="374"/>
      <c r="H155" s="374"/>
      <c r="I155" s="360"/>
      <c r="J155" s="235"/>
    </row>
    <row r="156" spans="3:10" ht="12.75">
      <c r="C156" s="15" t="s">
        <v>264</v>
      </c>
      <c r="D156" s="27"/>
      <c r="G156" s="27"/>
      <c r="H156" s="27"/>
      <c r="I156" s="26"/>
      <c r="J156" s="26"/>
    </row>
    <row r="157" spans="3:10" ht="12.75">
      <c r="C157" s="5"/>
      <c r="D157" s="5"/>
      <c r="E157" s="5"/>
      <c r="F157" s="5"/>
      <c r="G157" s="5"/>
      <c r="H157" s="5"/>
      <c r="I157" s="27"/>
      <c r="J157" s="27"/>
    </row>
    <row r="158" spans="1:10" ht="13.5" thickBot="1">
      <c r="A158" s="15"/>
      <c r="B158" s="5"/>
      <c r="C158" s="5"/>
      <c r="D158" s="5"/>
      <c r="E158" s="5"/>
      <c r="F158" s="5"/>
      <c r="G158" s="5"/>
      <c r="H158" s="5"/>
      <c r="I158" s="27"/>
      <c r="J158" s="27"/>
    </row>
    <row r="159" spans="3:10" ht="24" customHeight="1">
      <c r="C159" s="573"/>
      <c r="D159" s="537" t="s">
        <v>268</v>
      </c>
      <c r="E159" s="575"/>
      <c r="F159" s="430" t="s">
        <v>267</v>
      </c>
      <c r="G159" s="576"/>
      <c r="H159" s="5"/>
      <c r="I159" s="27"/>
      <c r="J159" s="27"/>
    </row>
    <row r="160" spans="3:10" ht="13.5" thickBot="1">
      <c r="C160" s="574"/>
      <c r="D160" s="248" t="s">
        <v>265</v>
      </c>
      <c r="E160" s="245" t="s">
        <v>266</v>
      </c>
      <c r="F160" s="246" t="s">
        <v>265</v>
      </c>
      <c r="G160" s="245" t="s">
        <v>266</v>
      </c>
      <c r="H160" s="5"/>
      <c r="I160" s="27"/>
      <c r="J160" s="27"/>
    </row>
    <row r="161" spans="3:8" ht="51">
      <c r="C161" s="571" t="s">
        <v>269</v>
      </c>
      <c r="D161" s="249">
        <v>16781361</v>
      </c>
      <c r="E161" s="244">
        <v>16549324</v>
      </c>
      <c r="F161" s="247">
        <v>55562</v>
      </c>
      <c r="G161" s="244">
        <v>38993</v>
      </c>
      <c r="H161" s="10"/>
    </row>
    <row r="162" spans="3:7" ht="51" customHeight="1">
      <c r="C162" s="572" t="s">
        <v>270</v>
      </c>
      <c r="D162" s="606">
        <v>16833707</v>
      </c>
      <c r="E162" s="607">
        <v>16612170</v>
      </c>
      <c r="F162" s="608">
        <v>56153</v>
      </c>
      <c r="G162" s="609">
        <v>39113</v>
      </c>
    </row>
    <row r="163" spans="3:7" ht="51.75" customHeight="1" thickBot="1">
      <c r="C163" s="618" t="s">
        <v>410</v>
      </c>
      <c r="D163" s="619">
        <v>52346</v>
      </c>
      <c r="E163" s="620">
        <v>62846</v>
      </c>
      <c r="F163" s="621">
        <v>591</v>
      </c>
      <c r="G163" s="620">
        <v>120</v>
      </c>
    </row>
    <row r="164" spans="3:7" ht="49.5" customHeight="1" thickBot="1">
      <c r="C164" s="19" t="s">
        <v>272</v>
      </c>
      <c r="D164" s="626">
        <v>99.68904056605001</v>
      </c>
      <c r="E164" s="627">
        <v>99.62168699212685</v>
      </c>
      <c r="F164" s="628">
        <v>98.94751838726337</v>
      </c>
      <c r="G164" s="627">
        <v>99.69319663538977</v>
      </c>
    </row>
    <row r="165" spans="3:7" ht="49.5" customHeight="1" thickBot="1">
      <c r="C165" s="622" t="s">
        <v>271</v>
      </c>
      <c r="D165" s="623">
        <v>0.310959433949991</v>
      </c>
      <c r="E165" s="624">
        <v>0.3783130078731436</v>
      </c>
      <c r="F165" s="625">
        <v>1.0524816127366303</v>
      </c>
      <c r="G165" s="624">
        <v>0.3068033646102319</v>
      </c>
    </row>
  </sheetData>
  <mergeCells count="3">
    <mergeCell ref="D159:E159"/>
    <mergeCell ref="F159:G159"/>
    <mergeCell ref="C159:C160"/>
  </mergeCells>
  <printOptions/>
  <pageMargins left="0.75" right="0.75" top="1" bottom="1" header="0" footer="0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D1">
      <selection activeCell="K100" sqref="K100"/>
    </sheetView>
  </sheetViews>
  <sheetFormatPr defaultColWidth="11.421875" defaultRowHeight="12.75"/>
  <cols>
    <col min="1" max="1" width="19.28125" style="0" customWidth="1"/>
    <col min="6" max="6" width="8.28125" style="0" customWidth="1"/>
  </cols>
  <sheetData>
    <row r="1" ht="12.75">
      <c r="A1" s="15" t="s">
        <v>412</v>
      </c>
    </row>
    <row r="2" ht="12.75">
      <c r="A2" s="15" t="s">
        <v>411</v>
      </c>
    </row>
    <row r="3" spans="1:24" ht="13.5" thickBot="1">
      <c r="A3" s="15"/>
      <c r="K3" s="26"/>
      <c r="T3" s="26"/>
      <c r="W3" s="26"/>
      <c r="X3" s="26"/>
    </row>
    <row r="4" spans="1:11" ht="64.5" thickBot="1">
      <c r="A4" s="79" t="s">
        <v>118</v>
      </c>
      <c r="B4" s="20" t="s">
        <v>219</v>
      </c>
      <c r="C4" s="21" t="s">
        <v>220</v>
      </c>
      <c r="D4" s="20" t="s">
        <v>221</v>
      </c>
      <c r="E4" s="80" t="s">
        <v>166</v>
      </c>
      <c r="F4" s="78"/>
      <c r="G4" s="81" t="s">
        <v>222</v>
      </c>
      <c r="H4" s="83" t="s">
        <v>223</v>
      </c>
      <c r="I4" s="82" t="s">
        <v>224</v>
      </c>
      <c r="J4" s="83" t="s">
        <v>166</v>
      </c>
      <c r="K4" s="78"/>
    </row>
    <row r="5" spans="1:11" ht="12.75">
      <c r="A5" s="577" t="s">
        <v>34</v>
      </c>
      <c r="B5" s="578">
        <v>7110.5</v>
      </c>
      <c r="C5" s="579">
        <v>34536.5</v>
      </c>
      <c r="D5" s="603">
        <f aca="true" t="shared" si="0" ref="D5:D36">C5-B5</f>
        <v>27426</v>
      </c>
      <c r="E5" s="604">
        <f aca="true" t="shared" si="1" ref="E5:E36">(C5-B5)/B5*100</f>
        <v>385.71127206244284</v>
      </c>
      <c r="F5" s="580"/>
      <c r="G5" s="581">
        <v>149751</v>
      </c>
      <c r="H5" s="582">
        <v>163618.5</v>
      </c>
      <c r="I5" s="583">
        <f aca="true" t="shared" si="2" ref="I5:I36">H5-G5</f>
        <v>13867.5</v>
      </c>
      <c r="J5" s="584">
        <f aca="true" t="shared" si="3" ref="J5:J36">(H5-G5)/G5*100</f>
        <v>9.260372217881683</v>
      </c>
      <c r="K5" s="73"/>
    </row>
    <row r="6" spans="1:11" ht="22.5">
      <c r="A6" s="577" t="s">
        <v>24</v>
      </c>
      <c r="B6" s="585">
        <v>15462.6</v>
      </c>
      <c r="C6" s="586">
        <v>6238</v>
      </c>
      <c r="D6" s="589">
        <f t="shared" si="0"/>
        <v>-9224.6</v>
      </c>
      <c r="E6" s="590">
        <f t="shared" si="1"/>
        <v>-59.657496152005486</v>
      </c>
      <c r="F6" s="587"/>
      <c r="G6" s="585">
        <v>102535.8</v>
      </c>
      <c r="H6" s="588">
        <v>129543.5</v>
      </c>
      <c r="I6" s="589">
        <f t="shared" si="2"/>
        <v>27007.699999999997</v>
      </c>
      <c r="J6" s="590">
        <f t="shared" si="3"/>
        <v>26.339775961176482</v>
      </c>
      <c r="K6" s="73"/>
    </row>
    <row r="7" spans="1:11" ht="12.75">
      <c r="A7" s="577" t="s">
        <v>65</v>
      </c>
      <c r="B7" s="585">
        <v>5296</v>
      </c>
      <c r="C7" s="586">
        <v>16519</v>
      </c>
      <c r="D7" s="592">
        <f t="shared" si="0"/>
        <v>11223</v>
      </c>
      <c r="E7" s="590">
        <f t="shared" si="1"/>
        <v>211.91465256797582</v>
      </c>
      <c r="F7" s="591"/>
      <c r="G7" s="585">
        <v>41567.1</v>
      </c>
      <c r="H7" s="588">
        <v>65326.7</v>
      </c>
      <c r="I7" s="592">
        <f t="shared" si="2"/>
        <v>23759.6</v>
      </c>
      <c r="J7" s="590">
        <f t="shared" si="3"/>
        <v>57.15962864861874</v>
      </c>
      <c r="K7" s="76"/>
    </row>
    <row r="8" spans="1:11" ht="12.75">
      <c r="A8" s="577" t="s">
        <v>113</v>
      </c>
      <c r="B8" s="585">
        <v>3770</v>
      </c>
      <c r="C8" s="586">
        <v>27450.5</v>
      </c>
      <c r="D8" s="592">
        <f t="shared" si="0"/>
        <v>23680.5</v>
      </c>
      <c r="E8" s="590">
        <f t="shared" si="1"/>
        <v>628.1299734748011</v>
      </c>
      <c r="F8" s="591"/>
      <c r="G8" s="585">
        <v>33491</v>
      </c>
      <c r="H8" s="588">
        <v>21942</v>
      </c>
      <c r="I8" s="592">
        <f t="shared" si="2"/>
        <v>-11549</v>
      </c>
      <c r="J8" s="590">
        <f t="shared" si="3"/>
        <v>-34.48389119464931</v>
      </c>
      <c r="K8" s="75"/>
    </row>
    <row r="9" spans="1:11" ht="12.75">
      <c r="A9" s="577" t="s">
        <v>112</v>
      </c>
      <c r="B9" s="585">
        <v>31766.3</v>
      </c>
      <c r="C9" s="586">
        <v>58724.5</v>
      </c>
      <c r="D9" s="592">
        <f t="shared" si="0"/>
        <v>26958.2</v>
      </c>
      <c r="E9" s="590">
        <f t="shared" si="1"/>
        <v>84.86414848440013</v>
      </c>
      <c r="F9" s="591"/>
      <c r="G9" s="585">
        <v>95647.8</v>
      </c>
      <c r="H9" s="588">
        <v>165524.5</v>
      </c>
      <c r="I9" s="592">
        <f t="shared" si="2"/>
        <v>69876.7</v>
      </c>
      <c r="J9" s="590">
        <f t="shared" si="3"/>
        <v>73.05625429962842</v>
      </c>
      <c r="K9" s="76"/>
    </row>
    <row r="10" spans="1:11" ht="12.75">
      <c r="A10" s="577" t="s">
        <v>33</v>
      </c>
      <c r="B10" s="585">
        <v>691</v>
      </c>
      <c r="C10" s="586">
        <v>378.5</v>
      </c>
      <c r="D10" s="589">
        <f t="shared" si="0"/>
        <v>-312.5</v>
      </c>
      <c r="E10" s="590">
        <f t="shared" si="1"/>
        <v>-45.224312590448626</v>
      </c>
      <c r="F10" s="587"/>
      <c r="G10" s="585">
        <v>34725.6</v>
      </c>
      <c r="H10" s="588">
        <v>27332</v>
      </c>
      <c r="I10" s="589">
        <f t="shared" si="2"/>
        <v>-7393.5999999999985</v>
      </c>
      <c r="J10" s="590">
        <f t="shared" si="3"/>
        <v>-21.29149676319487</v>
      </c>
      <c r="K10" s="72"/>
    </row>
    <row r="11" spans="1:11" ht="12.75">
      <c r="A11" s="577" t="s">
        <v>23</v>
      </c>
      <c r="B11" s="585">
        <v>7548.9</v>
      </c>
      <c r="C11" s="586">
        <v>8727.5</v>
      </c>
      <c r="D11" s="589">
        <f t="shared" si="0"/>
        <v>1178.6000000000004</v>
      </c>
      <c r="E11" s="590">
        <f t="shared" si="1"/>
        <v>15.612870749380711</v>
      </c>
      <c r="F11" s="580"/>
      <c r="G11" s="585">
        <v>82035</v>
      </c>
      <c r="H11" s="588">
        <v>108636.7</v>
      </c>
      <c r="I11" s="589">
        <f t="shared" si="2"/>
        <v>26601.699999999997</v>
      </c>
      <c r="J11" s="590">
        <f t="shared" si="3"/>
        <v>32.42725665874321</v>
      </c>
      <c r="K11" s="73"/>
    </row>
    <row r="12" spans="1:11" ht="12.75">
      <c r="A12" s="577" t="s">
        <v>90</v>
      </c>
      <c r="B12" s="585">
        <v>4903</v>
      </c>
      <c r="C12" s="586">
        <v>595</v>
      </c>
      <c r="D12" s="589">
        <f t="shared" si="0"/>
        <v>-4308</v>
      </c>
      <c r="E12" s="590">
        <f t="shared" si="1"/>
        <v>-87.86457271058535</v>
      </c>
      <c r="F12" s="587"/>
      <c r="G12" s="585">
        <v>38578.5</v>
      </c>
      <c r="H12" s="588">
        <v>42924.8</v>
      </c>
      <c r="I12" s="589">
        <f t="shared" si="2"/>
        <v>4346.300000000003</v>
      </c>
      <c r="J12" s="590">
        <f t="shared" si="3"/>
        <v>11.266119729901378</v>
      </c>
      <c r="K12" s="73"/>
    </row>
    <row r="13" spans="1:11" ht="22.5">
      <c r="A13" s="577" t="s">
        <v>89</v>
      </c>
      <c r="B13" s="585">
        <v>519</v>
      </c>
      <c r="C13" s="586">
        <v>1115</v>
      </c>
      <c r="D13" s="589">
        <f t="shared" si="0"/>
        <v>596</v>
      </c>
      <c r="E13" s="590">
        <f t="shared" si="1"/>
        <v>114.83622350674374</v>
      </c>
      <c r="F13" s="580"/>
      <c r="G13" s="585">
        <v>67760.5</v>
      </c>
      <c r="H13" s="588">
        <v>62227</v>
      </c>
      <c r="I13" s="589">
        <f t="shared" si="2"/>
        <v>-5533.5</v>
      </c>
      <c r="J13" s="590">
        <f t="shared" si="3"/>
        <v>-8.166262055327218</v>
      </c>
      <c r="K13" s="72"/>
    </row>
    <row r="14" spans="1:11" ht="12.75">
      <c r="A14" s="577" t="s">
        <v>111</v>
      </c>
      <c r="B14" s="585">
        <v>11026</v>
      </c>
      <c r="C14" s="586">
        <v>11249.4</v>
      </c>
      <c r="D14" s="589">
        <f t="shared" si="0"/>
        <v>223.39999999999964</v>
      </c>
      <c r="E14" s="590">
        <f t="shared" si="1"/>
        <v>2.0261200798113514</v>
      </c>
      <c r="F14" s="580"/>
      <c r="G14" s="585">
        <v>84172.1</v>
      </c>
      <c r="H14" s="588">
        <v>79663</v>
      </c>
      <c r="I14" s="589">
        <f t="shared" si="2"/>
        <v>-4509.100000000006</v>
      </c>
      <c r="J14" s="590">
        <f t="shared" si="3"/>
        <v>-5.357000716389404</v>
      </c>
      <c r="K14" s="72"/>
    </row>
    <row r="15" spans="1:11" ht="12.75">
      <c r="A15" s="577" t="s">
        <v>54</v>
      </c>
      <c r="B15" s="585">
        <v>1152</v>
      </c>
      <c r="C15" s="586">
        <v>544</v>
      </c>
      <c r="D15" s="589">
        <f t="shared" si="0"/>
        <v>-608</v>
      </c>
      <c r="E15" s="590">
        <f t="shared" si="1"/>
        <v>-52.77777777777778</v>
      </c>
      <c r="F15" s="587"/>
      <c r="G15" s="585">
        <v>132</v>
      </c>
      <c r="H15" s="588">
        <v>0</v>
      </c>
      <c r="I15" s="589">
        <f t="shared" si="2"/>
        <v>-132</v>
      </c>
      <c r="J15" s="590">
        <f t="shared" si="3"/>
        <v>-100</v>
      </c>
      <c r="K15" s="73"/>
    </row>
    <row r="16" spans="1:11" ht="12.75">
      <c r="A16" s="577" t="s">
        <v>64</v>
      </c>
      <c r="B16" s="585">
        <v>207907.3</v>
      </c>
      <c r="C16" s="586">
        <v>99882.4</v>
      </c>
      <c r="D16" s="589">
        <f t="shared" si="0"/>
        <v>-108024.9</v>
      </c>
      <c r="E16" s="590">
        <f t="shared" si="1"/>
        <v>-51.95820444977161</v>
      </c>
      <c r="F16" s="587"/>
      <c r="G16" s="585">
        <v>25656.2</v>
      </c>
      <c r="H16" s="588">
        <v>35068.7</v>
      </c>
      <c r="I16" s="589">
        <f t="shared" si="2"/>
        <v>9412.499999999996</v>
      </c>
      <c r="J16" s="590">
        <f t="shared" si="3"/>
        <v>36.68703861055026</v>
      </c>
      <c r="K16" s="73"/>
    </row>
    <row r="17" spans="1:11" ht="12.75">
      <c r="A17" s="577" t="s">
        <v>63</v>
      </c>
      <c r="B17" s="585">
        <v>14749.3</v>
      </c>
      <c r="C17" s="586">
        <v>40315.2</v>
      </c>
      <c r="D17" s="589">
        <f t="shared" si="0"/>
        <v>25565.899999999998</v>
      </c>
      <c r="E17" s="590">
        <f t="shared" si="1"/>
        <v>173.3363617256412</v>
      </c>
      <c r="F17" s="580"/>
      <c r="G17" s="585">
        <v>74808.8</v>
      </c>
      <c r="H17" s="588">
        <v>92365.1</v>
      </c>
      <c r="I17" s="589">
        <f t="shared" si="2"/>
        <v>17556.300000000003</v>
      </c>
      <c r="J17" s="590">
        <f t="shared" si="3"/>
        <v>23.468228336773215</v>
      </c>
      <c r="K17" s="73"/>
    </row>
    <row r="18" spans="1:11" ht="12.75">
      <c r="A18" s="577" t="s">
        <v>53</v>
      </c>
      <c r="B18" s="585">
        <v>10483</v>
      </c>
      <c r="C18" s="586">
        <v>3991</v>
      </c>
      <c r="D18" s="589">
        <f t="shared" si="0"/>
        <v>-6492</v>
      </c>
      <c r="E18" s="590">
        <f t="shared" si="1"/>
        <v>-61.928837164933704</v>
      </c>
      <c r="F18" s="587"/>
      <c r="G18" s="585">
        <v>804.5</v>
      </c>
      <c r="H18" s="588">
        <v>868</v>
      </c>
      <c r="I18" s="589">
        <f t="shared" si="2"/>
        <v>63.5</v>
      </c>
      <c r="J18" s="590">
        <f t="shared" si="3"/>
        <v>7.893101305158484</v>
      </c>
      <c r="K18" s="73"/>
    </row>
    <row r="19" spans="1:11" ht="12.75">
      <c r="A19" s="577" t="s">
        <v>52</v>
      </c>
      <c r="B19" s="585">
        <v>1303.8</v>
      </c>
      <c r="C19" s="586">
        <v>4235.3</v>
      </c>
      <c r="D19" s="589">
        <f t="shared" si="0"/>
        <v>2931.5</v>
      </c>
      <c r="E19" s="590">
        <f t="shared" si="1"/>
        <v>224.8427672955975</v>
      </c>
      <c r="F19" s="580"/>
      <c r="G19" s="585">
        <v>3714.4</v>
      </c>
      <c r="H19" s="588">
        <v>6655</v>
      </c>
      <c r="I19" s="589">
        <f t="shared" si="2"/>
        <v>2940.6</v>
      </c>
      <c r="J19" s="590">
        <f t="shared" si="3"/>
        <v>79.16756407495154</v>
      </c>
      <c r="K19" s="73"/>
    </row>
    <row r="20" spans="1:11" ht="12.75">
      <c r="A20" s="577" t="s">
        <v>51</v>
      </c>
      <c r="B20" s="585">
        <v>4553.7</v>
      </c>
      <c r="C20" s="586">
        <v>394</v>
      </c>
      <c r="D20" s="589">
        <f t="shared" si="0"/>
        <v>-4159.7</v>
      </c>
      <c r="E20" s="590">
        <f t="shared" si="1"/>
        <v>-91.3476952807607</v>
      </c>
      <c r="F20" s="587"/>
      <c r="G20" s="585">
        <v>6072</v>
      </c>
      <c r="H20" s="588">
        <v>5590</v>
      </c>
      <c r="I20" s="589">
        <f t="shared" si="2"/>
        <v>-482</v>
      </c>
      <c r="J20" s="590">
        <f t="shared" si="3"/>
        <v>-7.938076416337286</v>
      </c>
      <c r="K20" s="72"/>
    </row>
    <row r="21" spans="1:11" ht="12.75">
      <c r="A21" s="577" t="s">
        <v>88</v>
      </c>
      <c r="B21" s="585">
        <v>301.5</v>
      </c>
      <c r="C21" s="586">
        <v>503.5</v>
      </c>
      <c r="D21" s="589">
        <f t="shared" si="0"/>
        <v>202</v>
      </c>
      <c r="E21" s="590">
        <f t="shared" si="1"/>
        <v>66.99834162520729</v>
      </c>
      <c r="F21" s="580"/>
      <c r="G21" s="585">
        <v>26757.8</v>
      </c>
      <c r="H21" s="588">
        <v>21385.6</v>
      </c>
      <c r="I21" s="589">
        <f t="shared" si="2"/>
        <v>-5372.200000000001</v>
      </c>
      <c r="J21" s="590">
        <f t="shared" si="3"/>
        <v>-20.077136386399484</v>
      </c>
      <c r="K21" s="72"/>
    </row>
    <row r="22" spans="1:11" ht="12.75">
      <c r="A22" s="577" t="s">
        <v>62</v>
      </c>
      <c r="B22" s="585">
        <v>118473.3</v>
      </c>
      <c r="C22" s="586">
        <v>95013.3</v>
      </c>
      <c r="D22" s="589">
        <f t="shared" si="0"/>
        <v>-23460</v>
      </c>
      <c r="E22" s="590">
        <f t="shared" si="1"/>
        <v>-19.801930055126345</v>
      </c>
      <c r="F22" s="587"/>
      <c r="G22" s="585">
        <v>23352</v>
      </c>
      <c r="H22" s="588">
        <v>36756.5</v>
      </c>
      <c r="I22" s="589">
        <f t="shared" si="2"/>
        <v>13404.5</v>
      </c>
      <c r="J22" s="590">
        <f t="shared" si="3"/>
        <v>57.401935594381634</v>
      </c>
      <c r="K22" s="73"/>
    </row>
    <row r="23" spans="1:11" ht="12.75">
      <c r="A23" s="577" t="s">
        <v>75</v>
      </c>
      <c r="B23" s="585">
        <v>134645</v>
      </c>
      <c r="C23" s="586">
        <v>13076.9</v>
      </c>
      <c r="D23" s="589">
        <f t="shared" si="0"/>
        <v>-121568.1</v>
      </c>
      <c r="E23" s="590">
        <f t="shared" si="1"/>
        <v>-90.28786809758996</v>
      </c>
      <c r="F23" s="587"/>
      <c r="G23" s="585">
        <v>20582</v>
      </c>
      <c r="H23" s="588">
        <v>39801.5</v>
      </c>
      <c r="I23" s="589">
        <f t="shared" si="2"/>
        <v>19219.5</v>
      </c>
      <c r="J23" s="590">
        <f t="shared" si="3"/>
        <v>93.38013798464678</v>
      </c>
      <c r="K23" s="73"/>
    </row>
    <row r="24" spans="1:11" ht="12.75">
      <c r="A24" s="577" t="s">
        <v>87</v>
      </c>
      <c r="B24" s="585">
        <v>3503</v>
      </c>
      <c r="C24" s="586">
        <v>1350</v>
      </c>
      <c r="D24" s="589">
        <f t="shared" si="0"/>
        <v>-2153</v>
      </c>
      <c r="E24" s="590">
        <f t="shared" si="1"/>
        <v>-61.46160433913788</v>
      </c>
      <c r="F24" s="587"/>
      <c r="G24" s="585">
        <v>19896.5</v>
      </c>
      <c r="H24" s="588">
        <v>38684</v>
      </c>
      <c r="I24" s="589">
        <f t="shared" si="2"/>
        <v>18787.5</v>
      </c>
      <c r="J24" s="590">
        <f t="shared" si="3"/>
        <v>94.42615535395673</v>
      </c>
      <c r="K24" s="73"/>
    </row>
    <row r="25" spans="1:11" ht="12.75">
      <c r="A25" s="577" t="s">
        <v>110</v>
      </c>
      <c r="B25" s="585">
        <v>16267.9</v>
      </c>
      <c r="C25" s="586">
        <v>7533.5</v>
      </c>
      <c r="D25" s="589">
        <f t="shared" si="0"/>
        <v>-8734.4</v>
      </c>
      <c r="E25" s="590">
        <f t="shared" si="1"/>
        <v>-53.69101113235267</v>
      </c>
      <c r="F25" s="587"/>
      <c r="G25" s="585">
        <v>12638.6</v>
      </c>
      <c r="H25" s="588">
        <v>6685</v>
      </c>
      <c r="I25" s="589">
        <f t="shared" si="2"/>
        <v>-5953.6</v>
      </c>
      <c r="J25" s="590">
        <f t="shared" si="3"/>
        <v>-47.10648331302518</v>
      </c>
      <c r="K25" s="72"/>
    </row>
    <row r="26" spans="1:11" ht="12.75">
      <c r="A26" s="577" t="s">
        <v>86</v>
      </c>
      <c r="B26" s="585">
        <v>8994.9</v>
      </c>
      <c r="C26" s="586">
        <v>15545.8</v>
      </c>
      <c r="D26" s="589">
        <f t="shared" si="0"/>
        <v>6550.9</v>
      </c>
      <c r="E26" s="590">
        <f t="shared" si="1"/>
        <v>72.82904757140157</v>
      </c>
      <c r="F26" s="580"/>
      <c r="G26" s="585">
        <v>97245</v>
      </c>
      <c r="H26" s="588">
        <v>106880.4</v>
      </c>
      <c r="I26" s="589">
        <f t="shared" si="2"/>
        <v>9635.399999999994</v>
      </c>
      <c r="J26" s="590">
        <f t="shared" si="3"/>
        <v>9.908375751966677</v>
      </c>
      <c r="K26" s="73"/>
    </row>
    <row r="27" spans="1:11" ht="12.75">
      <c r="A27" s="577" t="s">
        <v>109</v>
      </c>
      <c r="B27" s="585">
        <v>23301</v>
      </c>
      <c r="C27" s="586">
        <v>33599.3</v>
      </c>
      <c r="D27" s="589">
        <f t="shared" si="0"/>
        <v>10298.300000000003</v>
      </c>
      <c r="E27" s="590">
        <f t="shared" si="1"/>
        <v>44.19681558731386</v>
      </c>
      <c r="F27" s="580"/>
      <c r="G27" s="585">
        <v>14870.6</v>
      </c>
      <c r="H27" s="588">
        <v>19788</v>
      </c>
      <c r="I27" s="589">
        <f t="shared" si="2"/>
        <v>4917.4</v>
      </c>
      <c r="J27" s="590">
        <f t="shared" si="3"/>
        <v>33.067932699420325</v>
      </c>
      <c r="K27" s="73"/>
    </row>
    <row r="28" spans="1:11" ht="12.75">
      <c r="A28" s="577" t="s">
        <v>61</v>
      </c>
      <c r="B28" s="585">
        <v>10608</v>
      </c>
      <c r="C28" s="586">
        <v>19566.2</v>
      </c>
      <c r="D28" s="589">
        <f t="shared" si="0"/>
        <v>8958.2</v>
      </c>
      <c r="E28" s="590">
        <f t="shared" si="1"/>
        <v>84.44758672699851</v>
      </c>
      <c r="F28" s="580"/>
      <c r="G28" s="585">
        <v>72223.8</v>
      </c>
      <c r="H28" s="588">
        <v>105690.6</v>
      </c>
      <c r="I28" s="589">
        <f t="shared" si="2"/>
        <v>33466.8</v>
      </c>
      <c r="J28" s="590">
        <f t="shared" si="3"/>
        <v>46.33763385476809</v>
      </c>
      <c r="K28" s="73"/>
    </row>
    <row r="29" spans="1:11" ht="12.75">
      <c r="A29" s="577" t="s">
        <v>85</v>
      </c>
      <c r="B29" s="585">
        <v>907.6</v>
      </c>
      <c r="C29" s="586">
        <v>2837</v>
      </c>
      <c r="D29" s="589">
        <f t="shared" si="0"/>
        <v>1929.4</v>
      </c>
      <c r="E29" s="590">
        <f t="shared" si="1"/>
        <v>212.5826355222565</v>
      </c>
      <c r="F29" s="580"/>
      <c r="G29" s="585">
        <v>50395.6</v>
      </c>
      <c r="H29" s="588">
        <v>54594</v>
      </c>
      <c r="I29" s="589">
        <f t="shared" si="2"/>
        <v>4198.4000000000015</v>
      </c>
      <c r="J29" s="590">
        <f t="shared" si="3"/>
        <v>8.330886029732758</v>
      </c>
      <c r="K29" s="73"/>
    </row>
    <row r="30" spans="1:11" ht="22.5">
      <c r="A30" s="577" t="s">
        <v>32</v>
      </c>
      <c r="B30" s="585">
        <v>99</v>
      </c>
      <c r="C30" s="586">
        <v>2666</v>
      </c>
      <c r="D30" s="589">
        <f t="shared" si="0"/>
        <v>2567</v>
      </c>
      <c r="E30" s="590">
        <f t="shared" si="1"/>
        <v>2592.9292929292933</v>
      </c>
      <c r="F30" s="580"/>
      <c r="G30" s="585">
        <v>22204</v>
      </c>
      <c r="H30" s="588">
        <v>28226</v>
      </c>
      <c r="I30" s="589">
        <f t="shared" si="2"/>
        <v>6022</v>
      </c>
      <c r="J30" s="590">
        <f t="shared" si="3"/>
        <v>27.121239416321387</v>
      </c>
      <c r="K30" s="73"/>
    </row>
    <row r="31" spans="1:11" ht="12.75">
      <c r="A31" s="577" t="s">
        <v>22</v>
      </c>
      <c r="B31" s="585">
        <v>30998</v>
      </c>
      <c r="C31" s="586">
        <v>11528</v>
      </c>
      <c r="D31" s="589">
        <f t="shared" si="0"/>
        <v>-19470</v>
      </c>
      <c r="E31" s="590">
        <f t="shared" si="1"/>
        <v>-62.810503903477645</v>
      </c>
      <c r="F31" s="587"/>
      <c r="G31" s="585">
        <v>194682.1</v>
      </c>
      <c r="H31" s="588">
        <v>260502</v>
      </c>
      <c r="I31" s="589">
        <f t="shared" si="2"/>
        <v>65819.9</v>
      </c>
      <c r="J31" s="590">
        <f t="shared" si="3"/>
        <v>33.80891206741657</v>
      </c>
      <c r="K31" s="73"/>
    </row>
    <row r="32" spans="1:11" ht="12.75">
      <c r="A32" s="577" t="s">
        <v>21</v>
      </c>
      <c r="B32" s="585">
        <v>9446.5</v>
      </c>
      <c r="C32" s="586">
        <v>1653.6</v>
      </c>
      <c r="D32" s="589">
        <f t="shared" si="0"/>
        <v>-7792.9</v>
      </c>
      <c r="E32" s="590">
        <f t="shared" si="1"/>
        <v>-82.495104006775</v>
      </c>
      <c r="F32" s="587"/>
      <c r="G32" s="585">
        <v>132913.9</v>
      </c>
      <c r="H32" s="588">
        <v>137287.5</v>
      </c>
      <c r="I32" s="589">
        <f t="shared" si="2"/>
        <v>4373.600000000006</v>
      </c>
      <c r="J32" s="590">
        <f t="shared" si="3"/>
        <v>3.2905512515997244</v>
      </c>
      <c r="K32" s="73"/>
    </row>
    <row r="33" spans="1:11" ht="12.75">
      <c r="A33" s="577" t="s">
        <v>31</v>
      </c>
      <c r="B33" s="585">
        <v>7616</v>
      </c>
      <c r="C33" s="586">
        <v>4985.6</v>
      </c>
      <c r="D33" s="589">
        <f t="shared" si="0"/>
        <v>-2630.3999999999996</v>
      </c>
      <c r="E33" s="590">
        <f t="shared" si="1"/>
        <v>-34.53781512605041</v>
      </c>
      <c r="F33" s="587"/>
      <c r="G33" s="585">
        <v>190840.7</v>
      </c>
      <c r="H33" s="588">
        <v>254238.4</v>
      </c>
      <c r="I33" s="589">
        <f t="shared" si="2"/>
        <v>63397.69999999998</v>
      </c>
      <c r="J33" s="590">
        <f t="shared" si="3"/>
        <v>33.22021979588211</v>
      </c>
      <c r="K33" s="73"/>
    </row>
    <row r="34" spans="1:11" ht="12.75">
      <c r="A34" s="577" t="s">
        <v>60</v>
      </c>
      <c r="B34" s="585">
        <v>110239.2</v>
      </c>
      <c r="C34" s="586">
        <v>11223</v>
      </c>
      <c r="D34" s="589">
        <f t="shared" si="0"/>
        <v>-99016.2</v>
      </c>
      <c r="E34" s="590">
        <f t="shared" si="1"/>
        <v>-89.81941088106589</v>
      </c>
      <c r="F34" s="587"/>
      <c r="G34" s="585">
        <v>33839.5</v>
      </c>
      <c r="H34" s="588">
        <v>70486.2</v>
      </c>
      <c r="I34" s="589">
        <f t="shared" si="2"/>
        <v>36646.7</v>
      </c>
      <c r="J34" s="590">
        <f t="shared" si="3"/>
        <v>108.29563084560941</v>
      </c>
      <c r="K34" s="73"/>
    </row>
    <row r="35" spans="1:11" ht="12.75">
      <c r="A35" s="577" t="s">
        <v>108</v>
      </c>
      <c r="B35" s="585">
        <v>5539.5</v>
      </c>
      <c r="C35" s="586">
        <v>2652</v>
      </c>
      <c r="D35" s="589">
        <f t="shared" si="0"/>
        <v>-2887.5</v>
      </c>
      <c r="E35" s="590">
        <f t="shared" si="1"/>
        <v>-52.12564310858381</v>
      </c>
      <c r="F35" s="587"/>
      <c r="G35" s="585">
        <v>2251.5</v>
      </c>
      <c r="H35" s="588">
        <v>1056</v>
      </c>
      <c r="I35" s="589">
        <f t="shared" si="2"/>
        <v>-1195.5</v>
      </c>
      <c r="J35" s="590">
        <f t="shared" si="3"/>
        <v>-53.09793471019321</v>
      </c>
      <c r="K35" s="72"/>
    </row>
    <row r="36" spans="1:11" ht="12.75">
      <c r="A36" s="577" t="s">
        <v>50</v>
      </c>
      <c r="B36" s="585">
        <v>894.7</v>
      </c>
      <c r="C36" s="586">
        <v>313</v>
      </c>
      <c r="D36" s="589">
        <f t="shared" si="0"/>
        <v>-581.7</v>
      </c>
      <c r="E36" s="590">
        <f t="shared" si="1"/>
        <v>-65.01620654968146</v>
      </c>
      <c r="F36" s="587"/>
      <c r="G36" s="585">
        <v>13861.5</v>
      </c>
      <c r="H36" s="588">
        <v>22872</v>
      </c>
      <c r="I36" s="589">
        <f t="shared" si="2"/>
        <v>9010.5</v>
      </c>
      <c r="J36" s="590">
        <f t="shared" si="3"/>
        <v>65.00378746888865</v>
      </c>
      <c r="K36" s="73"/>
    </row>
    <row r="37" spans="1:11" ht="12.75">
      <c r="A37" s="577" t="s">
        <v>20</v>
      </c>
      <c r="B37" s="585">
        <v>2214.1</v>
      </c>
      <c r="C37" s="586">
        <v>1644</v>
      </c>
      <c r="D37" s="589">
        <f aca="true" t="shared" si="4" ref="D37:D68">C37-B37</f>
        <v>-570.0999999999999</v>
      </c>
      <c r="E37" s="590">
        <f aca="true" t="shared" si="5" ref="E37:E68">(C37-B37)/B37*100</f>
        <v>-25.748611173840384</v>
      </c>
      <c r="F37" s="587"/>
      <c r="G37" s="585">
        <v>52418.6</v>
      </c>
      <c r="H37" s="588">
        <v>64574</v>
      </c>
      <c r="I37" s="589">
        <f aca="true" t="shared" si="6" ref="I37:I68">H37-G37</f>
        <v>12155.400000000001</v>
      </c>
      <c r="J37" s="590">
        <f aca="true" t="shared" si="7" ref="J37:J68">(H37-G37)/G37*100</f>
        <v>23.18909699991988</v>
      </c>
      <c r="K37" s="73"/>
    </row>
    <row r="38" spans="1:11" ht="12.75">
      <c r="A38" s="577" t="s">
        <v>107</v>
      </c>
      <c r="B38" s="585">
        <v>42159.9</v>
      </c>
      <c r="C38" s="586">
        <v>7185.5</v>
      </c>
      <c r="D38" s="589">
        <f t="shared" si="4"/>
        <v>-34974.4</v>
      </c>
      <c r="E38" s="590">
        <f t="shared" si="5"/>
        <v>-82.95655350226163</v>
      </c>
      <c r="F38" s="587"/>
      <c r="G38" s="585">
        <v>8196</v>
      </c>
      <c r="H38" s="588">
        <v>11648</v>
      </c>
      <c r="I38" s="589">
        <f t="shared" si="6"/>
        <v>3452</v>
      </c>
      <c r="J38" s="590">
        <f t="shared" si="7"/>
        <v>42.118106393362616</v>
      </c>
      <c r="K38" s="73"/>
    </row>
    <row r="39" spans="1:11" ht="12.75">
      <c r="A39" s="577" t="s">
        <v>84</v>
      </c>
      <c r="B39" s="585">
        <v>1519.5</v>
      </c>
      <c r="C39" s="586">
        <v>6858</v>
      </c>
      <c r="D39" s="589">
        <f t="shared" si="4"/>
        <v>5338.5</v>
      </c>
      <c r="E39" s="590">
        <f t="shared" si="5"/>
        <v>351.3326752221126</v>
      </c>
      <c r="F39" s="580"/>
      <c r="G39" s="585">
        <v>92708.5</v>
      </c>
      <c r="H39" s="588">
        <v>95830.5</v>
      </c>
      <c r="I39" s="589">
        <f t="shared" si="6"/>
        <v>3122</v>
      </c>
      <c r="J39" s="590">
        <f t="shared" si="7"/>
        <v>3.3675445077851545</v>
      </c>
      <c r="K39" s="73"/>
    </row>
    <row r="40" spans="1:11" ht="12.75">
      <c r="A40" s="577" t="s">
        <v>106</v>
      </c>
      <c r="B40" s="585">
        <v>30130.8</v>
      </c>
      <c r="C40" s="586">
        <v>33097.2</v>
      </c>
      <c r="D40" s="589">
        <f t="shared" si="4"/>
        <v>2966.399999999998</v>
      </c>
      <c r="E40" s="590">
        <f t="shared" si="5"/>
        <v>9.845075470946666</v>
      </c>
      <c r="F40" s="580"/>
      <c r="G40" s="585">
        <v>13374.5</v>
      </c>
      <c r="H40" s="588">
        <v>15707.5</v>
      </c>
      <c r="I40" s="589">
        <f t="shared" si="6"/>
        <v>2333</v>
      </c>
      <c r="J40" s="590">
        <f t="shared" si="7"/>
        <v>17.443642753000113</v>
      </c>
      <c r="K40" s="73"/>
    </row>
    <row r="41" spans="1:11" ht="12.75">
      <c r="A41" s="577" t="s">
        <v>105</v>
      </c>
      <c r="B41" s="585">
        <v>14465</v>
      </c>
      <c r="C41" s="586">
        <v>282</v>
      </c>
      <c r="D41" s="589">
        <f t="shared" si="4"/>
        <v>-14183</v>
      </c>
      <c r="E41" s="590">
        <f t="shared" si="5"/>
        <v>-98.05046664362254</v>
      </c>
      <c r="F41" s="587"/>
      <c r="G41" s="585">
        <v>3898.5</v>
      </c>
      <c r="H41" s="588">
        <v>2216</v>
      </c>
      <c r="I41" s="589">
        <f t="shared" si="6"/>
        <v>-1682.5</v>
      </c>
      <c r="J41" s="590">
        <f t="shared" si="7"/>
        <v>-43.15762472745928</v>
      </c>
      <c r="K41" s="72"/>
    </row>
    <row r="42" spans="1:11" ht="22.5">
      <c r="A42" s="577" t="s">
        <v>104</v>
      </c>
      <c r="B42" s="585">
        <v>21591</v>
      </c>
      <c r="C42" s="586">
        <v>6288.6</v>
      </c>
      <c r="D42" s="589">
        <f t="shared" si="4"/>
        <v>-15302.4</v>
      </c>
      <c r="E42" s="590">
        <f t="shared" si="5"/>
        <v>-70.87397526747256</v>
      </c>
      <c r="F42" s="587"/>
      <c r="G42" s="585">
        <v>7283.5</v>
      </c>
      <c r="H42" s="588">
        <v>13165</v>
      </c>
      <c r="I42" s="589">
        <f t="shared" si="6"/>
        <v>5881.5</v>
      </c>
      <c r="J42" s="590">
        <f t="shared" si="7"/>
        <v>80.75101256264159</v>
      </c>
      <c r="K42" s="73"/>
    </row>
    <row r="43" spans="1:11" ht="12.75">
      <c r="A43" s="577" t="s">
        <v>103</v>
      </c>
      <c r="B43" s="585">
        <v>12805.5</v>
      </c>
      <c r="C43" s="586">
        <v>14656.5</v>
      </c>
      <c r="D43" s="589">
        <f t="shared" si="4"/>
        <v>1851</v>
      </c>
      <c r="E43" s="590">
        <f t="shared" si="5"/>
        <v>14.454726484713602</v>
      </c>
      <c r="F43" s="580"/>
      <c r="G43" s="585">
        <v>58970</v>
      </c>
      <c r="H43" s="588">
        <v>71726</v>
      </c>
      <c r="I43" s="589">
        <f t="shared" si="6"/>
        <v>12756</v>
      </c>
      <c r="J43" s="590">
        <f t="shared" si="7"/>
        <v>21.63133796845854</v>
      </c>
      <c r="K43" s="73"/>
    </row>
    <row r="44" spans="1:11" ht="12.75">
      <c r="A44" s="577" t="s">
        <v>49</v>
      </c>
      <c r="B44" s="585">
        <v>1018</v>
      </c>
      <c r="C44" s="586">
        <v>37</v>
      </c>
      <c r="D44" s="589">
        <f t="shared" si="4"/>
        <v>-981</v>
      </c>
      <c r="E44" s="590">
        <f t="shared" si="5"/>
        <v>-96.36542239685659</v>
      </c>
      <c r="F44" s="587"/>
      <c r="G44" s="585">
        <v>2935.5</v>
      </c>
      <c r="H44" s="588">
        <v>2025</v>
      </c>
      <c r="I44" s="589">
        <f t="shared" si="6"/>
        <v>-910.5</v>
      </c>
      <c r="J44" s="590">
        <f t="shared" si="7"/>
        <v>-31.016862544711294</v>
      </c>
      <c r="K44" s="72"/>
    </row>
    <row r="45" spans="1:11" ht="12.75">
      <c r="A45" s="577" t="s">
        <v>102</v>
      </c>
      <c r="B45" s="585">
        <v>14033</v>
      </c>
      <c r="C45" s="586">
        <v>1080</v>
      </c>
      <c r="D45" s="589">
        <f t="shared" si="4"/>
        <v>-12953</v>
      </c>
      <c r="E45" s="590">
        <f t="shared" si="5"/>
        <v>-92.30385519846077</v>
      </c>
      <c r="F45" s="587"/>
      <c r="G45" s="585">
        <v>1434.3</v>
      </c>
      <c r="H45" s="588">
        <v>732</v>
      </c>
      <c r="I45" s="589">
        <f t="shared" si="6"/>
        <v>-702.3</v>
      </c>
      <c r="J45" s="590">
        <f t="shared" si="7"/>
        <v>-48.96465174649654</v>
      </c>
      <c r="K45" s="72"/>
    </row>
    <row r="46" spans="1:11" ht="12.75">
      <c r="A46" s="577" t="s">
        <v>48</v>
      </c>
      <c r="B46" s="585">
        <v>12215</v>
      </c>
      <c r="C46" s="586">
        <v>11122</v>
      </c>
      <c r="D46" s="589">
        <f t="shared" si="4"/>
        <v>-1093</v>
      </c>
      <c r="E46" s="590">
        <f t="shared" si="5"/>
        <v>-8.948014735980351</v>
      </c>
      <c r="F46" s="587"/>
      <c r="G46" s="585">
        <v>4921</v>
      </c>
      <c r="H46" s="588">
        <v>2775.2</v>
      </c>
      <c r="I46" s="589">
        <f t="shared" si="6"/>
        <v>-2145.8</v>
      </c>
      <c r="J46" s="590">
        <f t="shared" si="7"/>
        <v>-43.60495834180045</v>
      </c>
      <c r="K46" s="72"/>
    </row>
    <row r="47" spans="1:11" ht="22.5">
      <c r="A47" s="577" t="s">
        <v>74</v>
      </c>
      <c r="B47" s="585">
        <v>35586</v>
      </c>
      <c r="C47" s="586">
        <v>48552</v>
      </c>
      <c r="D47" s="589">
        <f t="shared" si="4"/>
        <v>12966</v>
      </c>
      <c r="E47" s="590">
        <f t="shared" si="5"/>
        <v>36.43567695161018</v>
      </c>
      <c r="F47" s="580"/>
      <c r="G47" s="585">
        <v>89043.7</v>
      </c>
      <c r="H47" s="588">
        <f>79558+637</f>
        <v>80195</v>
      </c>
      <c r="I47" s="589">
        <f t="shared" si="6"/>
        <v>-8848.699999999997</v>
      </c>
      <c r="J47" s="590">
        <f t="shared" si="7"/>
        <v>-9.93748013615786</v>
      </c>
      <c r="K47" s="72"/>
    </row>
    <row r="48" spans="1:11" ht="12.75">
      <c r="A48" s="577" t="s">
        <v>19</v>
      </c>
      <c r="B48" s="585">
        <v>14331.1</v>
      </c>
      <c r="C48" s="586">
        <v>2132.1</v>
      </c>
      <c r="D48" s="589">
        <f t="shared" si="4"/>
        <v>-12199</v>
      </c>
      <c r="E48" s="590">
        <f t="shared" si="5"/>
        <v>-85.12256560906002</v>
      </c>
      <c r="F48" s="587"/>
      <c r="G48" s="585">
        <v>28494.4</v>
      </c>
      <c r="H48" s="588">
        <v>41369.7</v>
      </c>
      <c r="I48" s="589">
        <f t="shared" si="6"/>
        <v>12875.299999999996</v>
      </c>
      <c r="J48" s="590">
        <f t="shared" si="7"/>
        <v>45.18536975686449</v>
      </c>
      <c r="K48" s="73"/>
    </row>
    <row r="49" spans="1:11" ht="12.75">
      <c r="A49" s="577" t="s">
        <v>47</v>
      </c>
      <c r="B49" s="585">
        <v>2183</v>
      </c>
      <c r="C49" s="586">
        <v>0</v>
      </c>
      <c r="D49" s="589">
        <f t="shared" si="4"/>
        <v>-2183</v>
      </c>
      <c r="E49" s="590">
        <f t="shared" si="5"/>
        <v>-100</v>
      </c>
      <c r="F49" s="587"/>
      <c r="G49" s="585">
        <v>2464.5</v>
      </c>
      <c r="H49" s="588">
        <v>3037</v>
      </c>
      <c r="I49" s="589">
        <f t="shared" si="6"/>
        <v>572.5</v>
      </c>
      <c r="J49" s="590">
        <f t="shared" si="7"/>
        <v>23.22986406979103</v>
      </c>
      <c r="K49" s="73"/>
    </row>
    <row r="50" spans="1:11" ht="12.75">
      <c r="A50" s="577" t="s">
        <v>59</v>
      </c>
      <c r="B50" s="585">
        <v>31492.9</v>
      </c>
      <c r="C50" s="586">
        <v>31720.7</v>
      </c>
      <c r="D50" s="589">
        <f t="shared" si="4"/>
        <v>227.79999999999927</v>
      </c>
      <c r="E50" s="590">
        <f t="shared" si="5"/>
        <v>0.7233376411826135</v>
      </c>
      <c r="F50" s="580"/>
      <c r="G50" s="585">
        <v>62911.2</v>
      </c>
      <c r="H50" s="588">
        <v>56162.6</v>
      </c>
      <c r="I50" s="589">
        <f t="shared" si="6"/>
        <v>-6748.5999999999985</v>
      </c>
      <c r="J50" s="590">
        <f t="shared" si="7"/>
        <v>-10.727183712915982</v>
      </c>
      <c r="K50" s="72"/>
    </row>
    <row r="51" spans="1:11" ht="12.75">
      <c r="A51" s="577" t="s">
        <v>73</v>
      </c>
      <c r="B51" s="585">
        <v>95620</v>
      </c>
      <c r="C51" s="586">
        <v>67218.4</v>
      </c>
      <c r="D51" s="589">
        <f t="shared" si="4"/>
        <v>-28401.600000000006</v>
      </c>
      <c r="E51" s="590">
        <f t="shared" si="5"/>
        <v>-29.702572683539014</v>
      </c>
      <c r="F51" s="587"/>
      <c r="G51" s="585">
        <v>163542</v>
      </c>
      <c r="H51" s="588">
        <v>192994</v>
      </c>
      <c r="I51" s="589">
        <f t="shared" si="6"/>
        <v>29452</v>
      </c>
      <c r="J51" s="590">
        <f t="shared" si="7"/>
        <v>18.00882953614362</v>
      </c>
      <c r="K51" s="73"/>
    </row>
    <row r="52" spans="1:11" ht="12.75">
      <c r="A52" s="577" t="s">
        <v>30</v>
      </c>
      <c r="B52" s="585">
        <v>50479</v>
      </c>
      <c r="C52" s="586">
        <v>38453.7</v>
      </c>
      <c r="D52" s="589">
        <f t="shared" si="4"/>
        <v>-12025.300000000003</v>
      </c>
      <c r="E52" s="590">
        <f t="shared" si="5"/>
        <v>-23.82238158442125</v>
      </c>
      <c r="F52" s="587"/>
      <c r="G52" s="585">
        <v>72359.5</v>
      </c>
      <c r="H52" s="588">
        <v>121820.5</v>
      </c>
      <c r="I52" s="589">
        <f t="shared" si="6"/>
        <v>49461</v>
      </c>
      <c r="J52" s="590">
        <f t="shared" si="7"/>
        <v>68.35453534090202</v>
      </c>
      <c r="K52" s="73"/>
    </row>
    <row r="53" spans="1:11" ht="12.75">
      <c r="A53" s="577" t="s">
        <v>58</v>
      </c>
      <c r="B53" s="585">
        <v>91090</v>
      </c>
      <c r="C53" s="586">
        <v>43004.4</v>
      </c>
      <c r="D53" s="589">
        <f t="shared" si="4"/>
        <v>-48085.6</v>
      </c>
      <c r="E53" s="590">
        <f t="shared" si="5"/>
        <v>-52.78910967175321</v>
      </c>
      <c r="F53" s="587"/>
      <c r="G53" s="585">
        <v>10092</v>
      </c>
      <c r="H53" s="588">
        <v>31585.5</v>
      </c>
      <c r="I53" s="589">
        <f t="shared" si="6"/>
        <v>21493.5</v>
      </c>
      <c r="J53" s="590">
        <f t="shared" si="7"/>
        <v>212.9756242568371</v>
      </c>
      <c r="K53" s="73"/>
    </row>
    <row r="54" spans="1:11" ht="12.75">
      <c r="A54" s="577" t="s">
        <v>83</v>
      </c>
      <c r="B54" s="585">
        <v>7146</v>
      </c>
      <c r="C54" s="586">
        <v>27386.5</v>
      </c>
      <c r="D54" s="589">
        <f t="shared" si="4"/>
        <v>20240.5</v>
      </c>
      <c r="E54" s="590">
        <f t="shared" si="5"/>
        <v>283.2423733557235</v>
      </c>
      <c r="F54" s="580"/>
      <c r="G54" s="585">
        <v>103534.5</v>
      </c>
      <c r="H54" s="588">
        <v>84005</v>
      </c>
      <c r="I54" s="589">
        <f t="shared" si="6"/>
        <v>-19529.5</v>
      </c>
      <c r="J54" s="590">
        <f t="shared" si="7"/>
        <v>-18.862794527428058</v>
      </c>
      <c r="K54" s="72"/>
    </row>
    <row r="55" spans="1:11" ht="12.75">
      <c r="A55" s="577" t="s">
        <v>46</v>
      </c>
      <c r="B55" s="585">
        <v>1025.5</v>
      </c>
      <c r="C55" s="586">
        <v>1636.8</v>
      </c>
      <c r="D55" s="589">
        <f t="shared" si="4"/>
        <v>611.3</v>
      </c>
      <c r="E55" s="590">
        <f t="shared" si="5"/>
        <v>59.60994636762555</v>
      </c>
      <c r="F55" s="580"/>
      <c r="G55" s="585">
        <v>998</v>
      </c>
      <c r="H55" s="588">
        <v>2036.8</v>
      </c>
      <c r="I55" s="589">
        <f t="shared" si="6"/>
        <v>1038.8</v>
      </c>
      <c r="J55" s="590">
        <f t="shared" si="7"/>
        <v>104.0881763527054</v>
      </c>
      <c r="K55" s="73"/>
    </row>
    <row r="56" spans="1:11" ht="12.75">
      <c r="A56" s="577" t="s">
        <v>101</v>
      </c>
      <c r="B56" s="585">
        <v>2248</v>
      </c>
      <c r="C56" s="586">
        <v>7183</v>
      </c>
      <c r="D56" s="589">
        <f t="shared" si="4"/>
        <v>4935</v>
      </c>
      <c r="E56" s="590">
        <f t="shared" si="5"/>
        <v>219.52846975088968</v>
      </c>
      <c r="F56" s="580"/>
      <c r="G56" s="585">
        <v>25041</v>
      </c>
      <c r="H56" s="588">
        <v>25545</v>
      </c>
      <c r="I56" s="589">
        <f t="shared" si="6"/>
        <v>504</v>
      </c>
      <c r="J56" s="590">
        <f t="shared" si="7"/>
        <v>2.0126991733556965</v>
      </c>
      <c r="K56" s="73"/>
    </row>
    <row r="57" spans="1:11" ht="12.75">
      <c r="A57" s="577" t="s">
        <v>100</v>
      </c>
      <c r="B57" s="585">
        <v>25435.5</v>
      </c>
      <c r="C57" s="586">
        <v>17493.7</v>
      </c>
      <c r="D57" s="589">
        <f t="shared" si="4"/>
        <v>-7941.799999999999</v>
      </c>
      <c r="E57" s="590">
        <f t="shared" si="5"/>
        <v>-31.223290283265513</v>
      </c>
      <c r="F57" s="587"/>
      <c r="G57" s="585">
        <v>13474.5</v>
      </c>
      <c r="H57" s="588">
        <v>13666</v>
      </c>
      <c r="I57" s="589">
        <f t="shared" si="6"/>
        <v>191.5</v>
      </c>
      <c r="J57" s="590">
        <f t="shared" si="7"/>
        <v>1.4212030130988162</v>
      </c>
      <c r="K57" s="73"/>
    </row>
    <row r="58" spans="1:11" ht="12.75">
      <c r="A58" s="577" t="s">
        <v>72</v>
      </c>
      <c r="B58" s="585">
        <v>2340</v>
      </c>
      <c r="C58" s="586">
        <v>5839</v>
      </c>
      <c r="D58" s="589">
        <f t="shared" si="4"/>
        <v>3499</v>
      </c>
      <c r="E58" s="590">
        <f t="shared" si="5"/>
        <v>149.52991452991452</v>
      </c>
      <c r="F58" s="580"/>
      <c r="G58" s="585">
        <v>35186</v>
      </c>
      <c r="H58" s="588">
        <v>61509.5</v>
      </c>
      <c r="I58" s="589">
        <f t="shared" si="6"/>
        <v>26323.5</v>
      </c>
      <c r="J58" s="590">
        <f t="shared" si="7"/>
        <v>74.8124253964645</v>
      </c>
      <c r="K58" s="73"/>
    </row>
    <row r="59" spans="1:11" ht="12.75">
      <c r="A59" s="577" t="s">
        <v>71</v>
      </c>
      <c r="B59" s="585">
        <v>104586.5</v>
      </c>
      <c r="C59" s="586">
        <v>68537</v>
      </c>
      <c r="D59" s="589">
        <f t="shared" si="4"/>
        <v>-36049.5</v>
      </c>
      <c r="E59" s="590">
        <f t="shared" si="5"/>
        <v>-34.4685977635737</v>
      </c>
      <c r="F59" s="587"/>
      <c r="G59" s="585">
        <v>121490</v>
      </c>
      <c r="H59" s="588">
        <v>141279.6</v>
      </c>
      <c r="I59" s="589">
        <f t="shared" si="6"/>
        <v>19789.600000000006</v>
      </c>
      <c r="J59" s="590">
        <f t="shared" si="7"/>
        <v>16.289077290311965</v>
      </c>
      <c r="K59" s="73"/>
    </row>
    <row r="60" spans="1:11" ht="12.75">
      <c r="A60" s="577" t="s">
        <v>18</v>
      </c>
      <c r="B60" s="585">
        <v>4764.5</v>
      </c>
      <c r="C60" s="586">
        <v>9561.4</v>
      </c>
      <c r="D60" s="589">
        <f t="shared" si="4"/>
        <v>4796.9</v>
      </c>
      <c r="E60" s="590">
        <f t="shared" si="5"/>
        <v>100.68002938398573</v>
      </c>
      <c r="F60" s="580"/>
      <c r="G60" s="585">
        <v>177580.3</v>
      </c>
      <c r="H60" s="588">
        <v>194581.6</v>
      </c>
      <c r="I60" s="589">
        <f t="shared" si="6"/>
        <v>17001.300000000017</v>
      </c>
      <c r="J60" s="590">
        <f t="shared" si="7"/>
        <v>9.573866020048404</v>
      </c>
      <c r="K60" s="73"/>
    </row>
    <row r="61" spans="1:11" ht="12.75">
      <c r="A61" s="577" t="s">
        <v>45</v>
      </c>
      <c r="B61" s="585">
        <v>15213.1</v>
      </c>
      <c r="C61" s="586">
        <v>8623.7</v>
      </c>
      <c r="D61" s="589">
        <f t="shared" si="4"/>
        <v>-6589.4</v>
      </c>
      <c r="E61" s="590">
        <f t="shared" si="5"/>
        <v>-43.313985972615704</v>
      </c>
      <c r="F61" s="587"/>
      <c r="G61" s="585">
        <v>22273</v>
      </c>
      <c r="H61" s="588">
        <v>25290.5</v>
      </c>
      <c r="I61" s="589">
        <f t="shared" si="6"/>
        <v>3017.5</v>
      </c>
      <c r="J61" s="590">
        <f t="shared" si="7"/>
        <v>13.547793292327032</v>
      </c>
      <c r="K61" s="73"/>
    </row>
    <row r="62" spans="1:11" ht="12.75">
      <c r="A62" s="577" t="s">
        <v>44</v>
      </c>
      <c r="B62" s="585">
        <v>1851.8</v>
      </c>
      <c r="C62" s="586">
        <v>157.5</v>
      </c>
      <c r="D62" s="589">
        <f t="shared" si="4"/>
        <v>-1694.3</v>
      </c>
      <c r="E62" s="590">
        <f t="shared" si="5"/>
        <v>-91.4947618533319</v>
      </c>
      <c r="F62" s="587"/>
      <c r="G62" s="585">
        <v>13337.4</v>
      </c>
      <c r="H62" s="588">
        <v>8718</v>
      </c>
      <c r="I62" s="589">
        <f t="shared" si="6"/>
        <v>-4619.4</v>
      </c>
      <c r="J62" s="590">
        <f t="shared" si="7"/>
        <v>-34.63493634441495</v>
      </c>
      <c r="K62" s="72"/>
    </row>
    <row r="63" spans="1:11" ht="22.5">
      <c r="A63" s="577" t="s">
        <v>99</v>
      </c>
      <c r="B63" s="585">
        <v>18141</v>
      </c>
      <c r="C63" s="586">
        <v>10065.1</v>
      </c>
      <c r="D63" s="589">
        <f t="shared" si="4"/>
        <v>-8075.9</v>
      </c>
      <c r="E63" s="590">
        <f t="shared" si="5"/>
        <v>-44.51739154401631</v>
      </c>
      <c r="F63" s="587"/>
      <c r="G63" s="585">
        <v>8561</v>
      </c>
      <c r="H63" s="588">
        <f>5456+29815.5</f>
        <v>35271.5</v>
      </c>
      <c r="I63" s="589">
        <f t="shared" si="6"/>
        <v>26710.5</v>
      </c>
      <c r="J63" s="590">
        <f t="shared" si="7"/>
        <v>312.00210255811237</v>
      </c>
      <c r="K63" s="73"/>
    </row>
    <row r="64" spans="1:11" ht="12.75">
      <c r="A64" s="577" t="s">
        <v>98</v>
      </c>
      <c r="B64" s="585">
        <v>20139.5</v>
      </c>
      <c r="C64" s="586">
        <v>25118</v>
      </c>
      <c r="D64" s="589">
        <f t="shared" si="4"/>
        <v>4978.5</v>
      </c>
      <c r="E64" s="590">
        <f t="shared" si="5"/>
        <v>24.720077459718464</v>
      </c>
      <c r="F64" s="580"/>
      <c r="G64" s="585">
        <v>3988.7</v>
      </c>
      <c r="H64" s="588">
        <v>9007</v>
      </c>
      <c r="I64" s="589">
        <f t="shared" si="6"/>
        <v>5018.3</v>
      </c>
      <c r="J64" s="590">
        <f t="shared" si="7"/>
        <v>125.81292150324668</v>
      </c>
      <c r="K64" s="73"/>
    </row>
    <row r="65" spans="1:11" ht="12.75">
      <c r="A65" s="577" t="s">
        <v>97</v>
      </c>
      <c r="B65" s="585">
        <v>5487.3</v>
      </c>
      <c r="C65" s="586">
        <v>11679</v>
      </c>
      <c r="D65" s="589">
        <f t="shared" si="4"/>
        <v>6191.7</v>
      </c>
      <c r="E65" s="590">
        <f t="shared" si="5"/>
        <v>112.83691432945164</v>
      </c>
      <c r="F65" s="580"/>
      <c r="G65" s="585">
        <v>19323</v>
      </c>
      <c r="H65" s="588">
        <v>18933</v>
      </c>
      <c r="I65" s="592">
        <f t="shared" si="6"/>
        <v>-390</v>
      </c>
      <c r="J65" s="590">
        <f t="shared" si="7"/>
        <v>-2.0183201366247476</v>
      </c>
      <c r="K65" s="75"/>
    </row>
    <row r="66" spans="1:11" ht="12.75">
      <c r="A66" s="577" t="s">
        <v>43</v>
      </c>
      <c r="B66" s="585">
        <v>1255.5</v>
      </c>
      <c r="C66" s="586">
        <v>712.7</v>
      </c>
      <c r="D66" s="589">
        <f t="shared" si="4"/>
        <v>-542.8</v>
      </c>
      <c r="E66" s="590">
        <f t="shared" si="5"/>
        <v>-43.233771405814416</v>
      </c>
      <c r="F66" s="587"/>
      <c r="G66" s="585">
        <v>1484.5</v>
      </c>
      <c r="H66" s="588">
        <v>3775.5</v>
      </c>
      <c r="I66" s="589">
        <f t="shared" si="6"/>
        <v>2291</v>
      </c>
      <c r="J66" s="590">
        <f t="shared" si="7"/>
        <v>154.32805658470866</v>
      </c>
      <c r="K66" s="73"/>
    </row>
    <row r="67" spans="1:11" ht="12.75">
      <c r="A67" s="577" t="s">
        <v>42</v>
      </c>
      <c r="B67" s="585">
        <v>4442.4</v>
      </c>
      <c r="C67" s="586">
        <v>1610.5</v>
      </c>
      <c r="D67" s="589">
        <f t="shared" si="4"/>
        <v>-2831.8999999999996</v>
      </c>
      <c r="E67" s="590">
        <f t="shared" si="5"/>
        <v>-63.74707365388078</v>
      </c>
      <c r="F67" s="587"/>
      <c r="G67" s="585">
        <v>13262.8</v>
      </c>
      <c r="H67" s="588">
        <v>17495.5</v>
      </c>
      <c r="I67" s="589">
        <f t="shared" si="6"/>
        <v>4232.700000000001</v>
      </c>
      <c r="J67" s="590">
        <f t="shared" si="7"/>
        <v>31.914075459179063</v>
      </c>
      <c r="K67" s="73"/>
    </row>
    <row r="68" spans="1:11" ht="12.75">
      <c r="A68" s="577" t="s">
        <v>41</v>
      </c>
      <c r="B68" s="585">
        <v>23278.2</v>
      </c>
      <c r="C68" s="586">
        <v>21597.8</v>
      </c>
      <c r="D68" s="589">
        <f t="shared" si="4"/>
        <v>-1680.4000000000015</v>
      </c>
      <c r="E68" s="590">
        <f t="shared" si="5"/>
        <v>-7.218771210832458</v>
      </c>
      <c r="F68" s="587"/>
      <c r="G68" s="585">
        <v>12431.5</v>
      </c>
      <c r="H68" s="588">
        <v>14047</v>
      </c>
      <c r="I68" s="589">
        <f t="shared" si="6"/>
        <v>1615.5</v>
      </c>
      <c r="J68" s="590">
        <f t="shared" si="7"/>
        <v>12.995213771467643</v>
      </c>
      <c r="K68" s="73"/>
    </row>
    <row r="69" spans="1:11" ht="12.75">
      <c r="A69" s="577" t="s">
        <v>40</v>
      </c>
      <c r="B69" s="585">
        <v>8171.5</v>
      </c>
      <c r="C69" s="586">
        <v>7705.5</v>
      </c>
      <c r="D69" s="589">
        <f aca="true" t="shared" si="8" ref="D69:D100">C69-B69</f>
        <v>-466</v>
      </c>
      <c r="E69" s="590">
        <f aca="true" t="shared" si="9" ref="E69:E105">(C69-B69)/B69*100</f>
        <v>-5.702747353607049</v>
      </c>
      <c r="F69" s="587"/>
      <c r="G69" s="585">
        <v>24689</v>
      </c>
      <c r="H69" s="588">
        <v>22413.5</v>
      </c>
      <c r="I69" s="589">
        <f aca="true" t="shared" si="10" ref="I69:I100">H69-G69</f>
        <v>-2275.5</v>
      </c>
      <c r="J69" s="590">
        <f aca="true" t="shared" si="11" ref="J69:J105">(H69-G69)/G69*100</f>
        <v>-9.2166551905707</v>
      </c>
      <c r="K69" s="72"/>
    </row>
    <row r="70" spans="1:11" ht="12.75">
      <c r="A70" s="577" t="s">
        <v>17</v>
      </c>
      <c r="B70" s="585">
        <v>4607.5</v>
      </c>
      <c r="C70" s="586">
        <v>18405</v>
      </c>
      <c r="D70" s="589">
        <f t="shared" si="8"/>
        <v>13797.5</v>
      </c>
      <c r="E70" s="590">
        <f t="shared" si="9"/>
        <v>299.4574064026045</v>
      </c>
      <c r="F70" s="580"/>
      <c r="G70" s="585">
        <v>201298.5</v>
      </c>
      <c r="H70" s="588">
        <v>253178.5</v>
      </c>
      <c r="I70" s="589">
        <f t="shared" si="10"/>
        <v>51880</v>
      </c>
      <c r="J70" s="590">
        <f t="shared" si="11"/>
        <v>25.772670933961255</v>
      </c>
      <c r="K70" s="73"/>
    </row>
    <row r="71" spans="1:11" ht="12.75">
      <c r="A71" s="577" t="s">
        <v>57</v>
      </c>
      <c r="B71" s="585">
        <v>123833.5</v>
      </c>
      <c r="C71" s="586">
        <v>122809.5</v>
      </c>
      <c r="D71" s="589">
        <f t="shared" si="8"/>
        <v>-1024</v>
      </c>
      <c r="E71" s="590">
        <f t="shared" si="9"/>
        <v>-0.8269167874605821</v>
      </c>
      <c r="F71" s="587"/>
      <c r="G71" s="585">
        <v>72162.5</v>
      </c>
      <c r="H71" s="588">
        <v>81446.4</v>
      </c>
      <c r="I71" s="589">
        <f t="shared" si="10"/>
        <v>9283.899999999994</v>
      </c>
      <c r="J71" s="590">
        <f t="shared" si="11"/>
        <v>12.865269357353187</v>
      </c>
      <c r="K71" s="73"/>
    </row>
    <row r="72" spans="1:11" ht="12.75">
      <c r="A72" s="577" t="s">
        <v>96</v>
      </c>
      <c r="B72" s="585">
        <v>11547.6</v>
      </c>
      <c r="C72" s="586">
        <v>25682.9</v>
      </c>
      <c r="D72" s="589">
        <f t="shared" si="8"/>
        <v>14135.300000000001</v>
      </c>
      <c r="E72" s="590">
        <f t="shared" si="9"/>
        <v>122.40898541688317</v>
      </c>
      <c r="F72" s="587"/>
      <c r="G72" s="585">
        <v>50425.4</v>
      </c>
      <c r="H72" s="588">
        <v>80290.5</v>
      </c>
      <c r="I72" s="589">
        <f t="shared" si="10"/>
        <v>29865.1</v>
      </c>
      <c r="J72" s="590">
        <f t="shared" si="11"/>
        <v>59.22630261733174</v>
      </c>
      <c r="K72" s="73"/>
    </row>
    <row r="73" spans="1:11" ht="12.75">
      <c r="A73" s="577" t="s">
        <v>29</v>
      </c>
      <c r="B73" s="585">
        <v>76423.5</v>
      </c>
      <c r="C73" s="586">
        <v>21220</v>
      </c>
      <c r="D73" s="589">
        <f t="shared" si="8"/>
        <v>-55203.5</v>
      </c>
      <c r="E73" s="590">
        <f t="shared" si="9"/>
        <v>-72.2336715800768</v>
      </c>
      <c r="F73" s="587"/>
      <c r="G73" s="585">
        <v>137338.6</v>
      </c>
      <c r="H73" s="588">
        <v>149934</v>
      </c>
      <c r="I73" s="589">
        <f t="shared" si="10"/>
        <v>12595.399999999994</v>
      </c>
      <c r="J73" s="590">
        <f t="shared" si="11"/>
        <v>9.1710560614423</v>
      </c>
      <c r="K73" s="73"/>
    </row>
    <row r="74" spans="1:11" ht="12.75">
      <c r="A74" s="577" t="s">
        <v>56</v>
      </c>
      <c r="B74" s="585">
        <v>248734.4</v>
      </c>
      <c r="C74" s="586">
        <v>109055</v>
      </c>
      <c r="D74" s="589">
        <f t="shared" si="8"/>
        <v>-139679.4</v>
      </c>
      <c r="E74" s="590">
        <f t="shared" si="9"/>
        <v>-56.15604435896281</v>
      </c>
      <c r="F74" s="587"/>
      <c r="G74" s="585">
        <v>17208.5</v>
      </c>
      <c r="H74" s="588">
        <v>131494.5</v>
      </c>
      <c r="I74" s="589">
        <f t="shared" si="10"/>
        <v>114286</v>
      </c>
      <c r="J74" s="590">
        <f t="shared" si="11"/>
        <v>664.1252869221605</v>
      </c>
      <c r="K74" s="73"/>
    </row>
    <row r="75" spans="1:11" ht="12.75">
      <c r="A75" s="577" t="s">
        <v>70</v>
      </c>
      <c r="B75" s="585">
        <v>58668</v>
      </c>
      <c r="C75" s="586">
        <v>16273.5</v>
      </c>
      <c r="D75" s="589">
        <f t="shared" si="8"/>
        <v>-42394.5</v>
      </c>
      <c r="E75" s="590">
        <f t="shared" si="9"/>
        <v>-72.26170996113724</v>
      </c>
      <c r="F75" s="587"/>
      <c r="G75" s="585">
        <v>21928</v>
      </c>
      <c r="H75" s="588">
        <v>39502.3</v>
      </c>
      <c r="I75" s="589">
        <f t="shared" si="10"/>
        <v>17574.300000000003</v>
      </c>
      <c r="J75" s="590">
        <f t="shared" si="11"/>
        <v>80.14547610361184</v>
      </c>
      <c r="K75" s="73"/>
    </row>
    <row r="76" spans="1:11" ht="12.75">
      <c r="A76" s="577" t="s">
        <v>82</v>
      </c>
      <c r="B76" s="585">
        <v>2550.6</v>
      </c>
      <c r="C76" s="586">
        <v>5396.8</v>
      </c>
      <c r="D76" s="589">
        <f t="shared" si="8"/>
        <v>2846.2000000000003</v>
      </c>
      <c r="E76" s="590">
        <f t="shared" si="9"/>
        <v>111.58942993805381</v>
      </c>
      <c r="F76" s="580"/>
      <c r="G76" s="585">
        <v>175885.5</v>
      </c>
      <c r="H76" s="588">
        <v>201373</v>
      </c>
      <c r="I76" s="589">
        <f t="shared" si="10"/>
        <v>25487.5</v>
      </c>
      <c r="J76" s="590">
        <f t="shared" si="11"/>
        <v>14.490961449351994</v>
      </c>
      <c r="K76" s="73"/>
    </row>
    <row r="77" spans="1:11" ht="12.75">
      <c r="A77" s="577" t="s">
        <v>95</v>
      </c>
      <c r="B77" s="585">
        <v>16283.5</v>
      </c>
      <c r="C77" s="586">
        <v>1300</v>
      </c>
      <c r="D77" s="589">
        <f t="shared" si="8"/>
        <v>-14983.5</v>
      </c>
      <c r="E77" s="590">
        <f t="shared" si="9"/>
        <v>-92.01645837811282</v>
      </c>
      <c r="F77" s="587"/>
      <c r="G77" s="585">
        <v>3189.5</v>
      </c>
      <c r="H77" s="588">
        <v>3411</v>
      </c>
      <c r="I77" s="589">
        <f t="shared" si="10"/>
        <v>221.5</v>
      </c>
      <c r="J77" s="590">
        <f t="shared" si="11"/>
        <v>6.94466217275435</v>
      </c>
      <c r="K77" s="73"/>
    </row>
    <row r="78" spans="1:11" ht="12.75">
      <c r="A78" s="577" t="s">
        <v>28</v>
      </c>
      <c r="B78" s="585">
        <v>3258.6</v>
      </c>
      <c r="C78" s="586">
        <v>5392.5</v>
      </c>
      <c r="D78" s="589">
        <f t="shared" si="8"/>
        <v>2133.9</v>
      </c>
      <c r="E78" s="590">
        <f t="shared" si="9"/>
        <v>65.48517768366784</v>
      </c>
      <c r="F78" s="580"/>
      <c r="G78" s="585">
        <v>125365.6</v>
      </c>
      <c r="H78" s="588">
        <v>120445.5</v>
      </c>
      <c r="I78" s="589">
        <f t="shared" si="10"/>
        <v>-4920.100000000006</v>
      </c>
      <c r="J78" s="590">
        <f t="shared" si="11"/>
        <v>-3.9246013260415977</v>
      </c>
      <c r="K78" s="72"/>
    </row>
    <row r="79" spans="1:11" ht="12.75">
      <c r="A79" s="577" t="s">
        <v>81</v>
      </c>
      <c r="B79" s="585">
        <v>324.6</v>
      </c>
      <c r="C79" s="586">
        <v>253</v>
      </c>
      <c r="D79" s="589">
        <f t="shared" si="8"/>
        <v>-71.60000000000002</v>
      </c>
      <c r="E79" s="590">
        <f t="shared" si="9"/>
        <v>-22.057917436845354</v>
      </c>
      <c r="F79" s="587"/>
      <c r="G79" s="585">
        <v>58803.7</v>
      </c>
      <c r="H79" s="588">
        <v>67042.5</v>
      </c>
      <c r="I79" s="589">
        <f t="shared" si="10"/>
        <v>8238.800000000003</v>
      </c>
      <c r="J79" s="590">
        <f t="shared" si="11"/>
        <v>14.010683001239723</v>
      </c>
      <c r="K79" s="73"/>
    </row>
    <row r="80" spans="1:11" ht="12.75">
      <c r="A80" s="577" t="s">
        <v>94</v>
      </c>
      <c r="B80" s="585">
        <v>15168</v>
      </c>
      <c r="C80" s="586">
        <v>13367.8</v>
      </c>
      <c r="D80" s="589">
        <f t="shared" si="8"/>
        <v>-1800.2000000000007</v>
      </c>
      <c r="E80" s="590">
        <f t="shared" si="9"/>
        <v>-11.868407172995786</v>
      </c>
      <c r="F80" s="587"/>
      <c r="G80" s="585">
        <v>13072.6</v>
      </c>
      <c r="H80" s="588">
        <v>7326.5</v>
      </c>
      <c r="I80" s="589">
        <f t="shared" si="10"/>
        <v>-5746.1</v>
      </c>
      <c r="J80" s="590">
        <f t="shared" si="11"/>
        <v>-43.955295809555864</v>
      </c>
      <c r="K80" s="72"/>
    </row>
    <row r="81" spans="1:11" ht="12.75">
      <c r="A81" s="577" t="s">
        <v>69</v>
      </c>
      <c r="B81" s="585">
        <v>96202.4</v>
      </c>
      <c r="C81" s="586">
        <v>94360.5</v>
      </c>
      <c r="D81" s="589">
        <f t="shared" si="8"/>
        <v>-1841.8999999999942</v>
      </c>
      <c r="E81" s="590">
        <f t="shared" si="9"/>
        <v>-1.9146091989388978</v>
      </c>
      <c r="F81" s="587"/>
      <c r="G81" s="585">
        <v>79779.8</v>
      </c>
      <c r="H81" s="588">
        <v>113252.7</v>
      </c>
      <c r="I81" s="589">
        <f t="shared" si="10"/>
        <v>33472.899999999994</v>
      </c>
      <c r="J81" s="590">
        <f t="shared" si="11"/>
        <v>41.95661057059555</v>
      </c>
      <c r="K81" s="73"/>
    </row>
    <row r="82" spans="1:11" ht="12.75">
      <c r="A82" s="577" t="s">
        <v>80</v>
      </c>
      <c r="B82" s="585">
        <v>2328</v>
      </c>
      <c r="C82" s="586">
        <v>8984.6</v>
      </c>
      <c r="D82" s="589">
        <f t="shared" si="8"/>
        <v>6656.6</v>
      </c>
      <c r="E82" s="590">
        <f t="shared" si="9"/>
        <v>285.9364261168385</v>
      </c>
      <c r="F82" s="580"/>
      <c r="G82" s="585">
        <v>100347</v>
      </c>
      <c r="H82" s="588">
        <v>132825.1</v>
      </c>
      <c r="I82" s="589">
        <f t="shared" si="10"/>
        <v>32478.100000000006</v>
      </c>
      <c r="J82" s="590">
        <f t="shared" si="11"/>
        <v>32.36579070624932</v>
      </c>
      <c r="K82" s="73"/>
    </row>
    <row r="83" spans="1:11" ht="12.75">
      <c r="A83" s="577" t="s">
        <v>39</v>
      </c>
      <c r="B83" s="585">
        <v>35523.5</v>
      </c>
      <c r="C83" s="586">
        <v>42221.5</v>
      </c>
      <c r="D83" s="589">
        <f t="shared" si="8"/>
        <v>6698</v>
      </c>
      <c r="E83" s="590">
        <f t="shared" si="9"/>
        <v>18.85512407279688</v>
      </c>
      <c r="F83" s="580"/>
      <c r="G83" s="585">
        <v>20755</v>
      </c>
      <c r="H83" s="588">
        <v>20585.2</v>
      </c>
      <c r="I83" s="589">
        <f t="shared" si="10"/>
        <v>-169.79999999999927</v>
      </c>
      <c r="J83" s="590">
        <f t="shared" si="11"/>
        <v>-0.8181161165984064</v>
      </c>
      <c r="K83" s="72"/>
    </row>
    <row r="84" spans="1:11" ht="12.75">
      <c r="A84" s="577" t="s">
        <v>27</v>
      </c>
      <c r="B84" s="585">
        <v>2043</v>
      </c>
      <c r="C84" s="586">
        <v>1712</v>
      </c>
      <c r="D84" s="589">
        <f t="shared" si="8"/>
        <v>-331</v>
      </c>
      <c r="E84" s="590">
        <f t="shared" si="9"/>
        <v>-16.201664219285362</v>
      </c>
      <c r="F84" s="587"/>
      <c r="G84" s="585">
        <v>118325</v>
      </c>
      <c r="H84" s="588">
        <v>120602.5</v>
      </c>
      <c r="I84" s="589">
        <f t="shared" si="10"/>
        <v>2277.5</v>
      </c>
      <c r="J84" s="590">
        <f t="shared" si="11"/>
        <v>1.924783435453201</v>
      </c>
      <c r="K84" s="73"/>
    </row>
    <row r="85" spans="1:11" ht="12.75">
      <c r="A85" s="577" t="s">
        <v>93</v>
      </c>
      <c r="B85" s="585">
        <v>65952.5</v>
      </c>
      <c r="C85" s="586">
        <v>37926.5</v>
      </c>
      <c r="D85" s="589">
        <f t="shared" si="8"/>
        <v>-28026</v>
      </c>
      <c r="E85" s="590">
        <f t="shared" si="9"/>
        <v>-42.49421932451386</v>
      </c>
      <c r="F85" s="587"/>
      <c r="G85" s="585">
        <v>29969.5</v>
      </c>
      <c r="H85" s="588">
        <v>73450.3</v>
      </c>
      <c r="I85" s="589">
        <f t="shared" si="10"/>
        <v>43480.8</v>
      </c>
      <c r="J85" s="590">
        <f t="shared" si="11"/>
        <v>145.08350155991928</v>
      </c>
      <c r="K85" s="73"/>
    </row>
    <row r="86" spans="1:11" ht="12.75">
      <c r="A86" s="577" t="s">
        <v>79</v>
      </c>
      <c r="B86" s="585">
        <v>385</v>
      </c>
      <c r="C86" s="586">
        <v>2358.8</v>
      </c>
      <c r="D86" s="589">
        <f t="shared" si="8"/>
        <v>1973.8000000000002</v>
      </c>
      <c r="E86" s="590">
        <f t="shared" si="9"/>
        <v>512.6753246753248</v>
      </c>
      <c r="F86" s="580"/>
      <c r="G86" s="585">
        <v>113161</v>
      </c>
      <c r="H86" s="588">
        <v>107006.5</v>
      </c>
      <c r="I86" s="589">
        <f t="shared" si="10"/>
        <v>-6154.5</v>
      </c>
      <c r="J86" s="590">
        <f t="shared" si="11"/>
        <v>-5.438711216761958</v>
      </c>
      <c r="K86" s="72"/>
    </row>
    <row r="87" spans="1:11" ht="12.75">
      <c r="A87" s="577" t="s">
        <v>68</v>
      </c>
      <c r="B87" s="585">
        <v>10076.6</v>
      </c>
      <c r="C87" s="586">
        <v>21203.1</v>
      </c>
      <c r="D87" s="589">
        <f t="shared" si="8"/>
        <v>11126.499999999998</v>
      </c>
      <c r="E87" s="590">
        <f t="shared" si="9"/>
        <v>110.41918901216678</v>
      </c>
      <c r="F87" s="580"/>
      <c r="G87" s="585">
        <v>15449.5</v>
      </c>
      <c r="H87" s="588">
        <v>13716</v>
      </c>
      <c r="I87" s="589">
        <f t="shared" si="10"/>
        <v>-1733.5</v>
      </c>
      <c r="J87" s="590">
        <f t="shared" si="11"/>
        <v>-11.220427845561346</v>
      </c>
      <c r="K87" s="72"/>
    </row>
    <row r="88" spans="1:11" ht="12.75">
      <c r="A88" s="577" t="s">
        <v>38</v>
      </c>
      <c r="B88" s="585">
        <v>829.3</v>
      </c>
      <c r="C88" s="586">
        <v>689.7</v>
      </c>
      <c r="D88" s="589">
        <f t="shared" si="8"/>
        <v>-139.5999999999999</v>
      </c>
      <c r="E88" s="590">
        <f t="shared" si="9"/>
        <v>-16.83347401422886</v>
      </c>
      <c r="F88" s="587"/>
      <c r="G88" s="585">
        <v>32889</v>
      </c>
      <c r="H88" s="588">
        <v>46518.5</v>
      </c>
      <c r="I88" s="589">
        <f t="shared" si="10"/>
        <v>13629.5</v>
      </c>
      <c r="J88" s="590">
        <f t="shared" si="11"/>
        <v>41.44090729423212</v>
      </c>
      <c r="K88" s="73"/>
    </row>
    <row r="89" spans="1:11" ht="12.75">
      <c r="A89" s="577" t="s">
        <v>78</v>
      </c>
      <c r="B89" s="585">
        <v>1436</v>
      </c>
      <c r="C89" s="586">
        <v>486</v>
      </c>
      <c r="D89" s="589">
        <f t="shared" si="8"/>
        <v>-950</v>
      </c>
      <c r="E89" s="590">
        <f t="shared" si="9"/>
        <v>-66.15598885793872</v>
      </c>
      <c r="F89" s="587"/>
      <c r="G89" s="585">
        <v>39868</v>
      </c>
      <c r="H89" s="588">
        <v>54629</v>
      </c>
      <c r="I89" s="589">
        <f t="shared" si="10"/>
        <v>14761</v>
      </c>
      <c r="J89" s="590">
        <f t="shared" si="11"/>
        <v>37.024681448780974</v>
      </c>
      <c r="K89" s="73"/>
    </row>
    <row r="90" spans="1:11" ht="12.75">
      <c r="A90" s="577" t="s">
        <v>16</v>
      </c>
      <c r="B90" s="585">
        <v>8257.5</v>
      </c>
      <c r="C90" s="586">
        <v>6646</v>
      </c>
      <c r="D90" s="589">
        <f t="shared" si="8"/>
        <v>-1611.5</v>
      </c>
      <c r="E90" s="590">
        <f t="shared" si="9"/>
        <v>-19.515591886164092</v>
      </c>
      <c r="F90" s="587"/>
      <c r="G90" s="585">
        <v>140304</v>
      </c>
      <c r="H90" s="588">
        <v>126504</v>
      </c>
      <c r="I90" s="589">
        <f t="shared" si="10"/>
        <v>-13800</v>
      </c>
      <c r="J90" s="590">
        <f t="shared" si="11"/>
        <v>-9.835785152240849</v>
      </c>
      <c r="K90" s="72"/>
    </row>
    <row r="91" spans="1:11" ht="12.75">
      <c r="A91" s="577" t="s">
        <v>77</v>
      </c>
      <c r="B91" s="585">
        <v>267.3</v>
      </c>
      <c r="C91" s="586">
        <v>114</v>
      </c>
      <c r="D91" s="589">
        <f t="shared" si="8"/>
        <v>-153.3</v>
      </c>
      <c r="E91" s="590">
        <f t="shared" si="9"/>
        <v>-57.351290684624026</v>
      </c>
      <c r="F91" s="587"/>
      <c r="G91" s="585">
        <v>36346.5</v>
      </c>
      <c r="H91" s="588">
        <v>40207</v>
      </c>
      <c r="I91" s="589">
        <f t="shared" si="10"/>
        <v>3860.5</v>
      </c>
      <c r="J91" s="590">
        <f t="shared" si="11"/>
        <v>10.621380325478382</v>
      </c>
      <c r="K91" s="73"/>
    </row>
    <row r="92" spans="1:11" ht="12.75">
      <c r="A92" s="577" t="s">
        <v>76</v>
      </c>
      <c r="B92" s="585">
        <v>6553</v>
      </c>
      <c r="C92" s="586">
        <v>1449.8</v>
      </c>
      <c r="D92" s="589">
        <f t="shared" si="8"/>
        <v>-5103.2</v>
      </c>
      <c r="E92" s="590">
        <f t="shared" si="9"/>
        <v>-77.87578208454143</v>
      </c>
      <c r="F92" s="587"/>
      <c r="G92" s="585">
        <v>55251.1</v>
      </c>
      <c r="H92" s="588">
        <v>62608.4</v>
      </c>
      <c r="I92" s="589">
        <f t="shared" si="10"/>
        <v>7357.300000000003</v>
      </c>
      <c r="J92" s="590">
        <f t="shared" si="11"/>
        <v>13.316114973276555</v>
      </c>
      <c r="K92" s="73"/>
    </row>
    <row r="93" spans="1:11" ht="12.75">
      <c r="A93" s="577" t="s">
        <v>37</v>
      </c>
      <c r="B93" s="585">
        <v>1540</v>
      </c>
      <c r="C93" s="586">
        <v>202</v>
      </c>
      <c r="D93" s="589">
        <f t="shared" si="8"/>
        <v>-1338</v>
      </c>
      <c r="E93" s="590">
        <f t="shared" si="9"/>
        <v>-86.88311688311688</v>
      </c>
      <c r="F93" s="587"/>
      <c r="G93" s="585">
        <v>1268</v>
      </c>
      <c r="H93" s="588">
        <v>0</v>
      </c>
      <c r="I93" s="589">
        <f t="shared" si="10"/>
        <v>-1268</v>
      </c>
      <c r="J93" s="590">
        <f t="shared" si="11"/>
        <v>-100</v>
      </c>
      <c r="K93" s="73"/>
    </row>
    <row r="94" spans="1:11" ht="12.75">
      <c r="A94" s="577" t="s">
        <v>36</v>
      </c>
      <c r="B94" s="585">
        <v>3894.7</v>
      </c>
      <c r="C94" s="586">
        <v>5826</v>
      </c>
      <c r="D94" s="589">
        <f t="shared" si="8"/>
        <v>1931.3000000000002</v>
      </c>
      <c r="E94" s="590">
        <f t="shared" si="9"/>
        <v>49.587901507176426</v>
      </c>
      <c r="F94" s="580"/>
      <c r="G94" s="585">
        <v>19803</v>
      </c>
      <c r="H94" s="588">
        <v>17438</v>
      </c>
      <c r="I94" s="589">
        <f t="shared" si="10"/>
        <v>-2365</v>
      </c>
      <c r="J94" s="590">
        <f t="shared" si="11"/>
        <v>-11.942634954299853</v>
      </c>
      <c r="K94" s="72"/>
    </row>
    <row r="95" spans="1:11" ht="12.75">
      <c r="A95" s="577" t="s">
        <v>15</v>
      </c>
      <c r="B95" s="585">
        <v>1792.2</v>
      </c>
      <c r="C95" s="586">
        <v>14103.5</v>
      </c>
      <c r="D95" s="589">
        <f t="shared" si="8"/>
        <v>12311.3</v>
      </c>
      <c r="E95" s="590">
        <f t="shared" si="9"/>
        <v>686.9378417587322</v>
      </c>
      <c r="F95" s="580"/>
      <c r="G95" s="585">
        <v>158248</v>
      </c>
      <c r="H95" s="588">
        <v>175672.2</v>
      </c>
      <c r="I95" s="589">
        <f t="shared" si="10"/>
        <v>17424.20000000001</v>
      </c>
      <c r="J95" s="590">
        <f t="shared" si="11"/>
        <v>11.01069207825692</v>
      </c>
      <c r="K95" s="73"/>
    </row>
    <row r="96" spans="1:11" ht="12.75">
      <c r="A96" s="577" t="s">
        <v>92</v>
      </c>
      <c r="B96" s="585">
        <v>12483.2</v>
      </c>
      <c r="C96" s="586">
        <v>11615.2</v>
      </c>
      <c r="D96" s="589">
        <f t="shared" si="8"/>
        <v>-868</v>
      </c>
      <c r="E96" s="590">
        <f t="shared" si="9"/>
        <v>-6.953345296077929</v>
      </c>
      <c r="F96" s="587"/>
      <c r="G96" s="585">
        <v>6604</v>
      </c>
      <c r="H96" s="588">
        <v>4332</v>
      </c>
      <c r="I96" s="589">
        <f t="shared" si="10"/>
        <v>-2272</v>
      </c>
      <c r="J96" s="590">
        <f t="shared" si="11"/>
        <v>-34.403391883706846</v>
      </c>
      <c r="K96" s="72"/>
    </row>
    <row r="97" spans="1:11" ht="12.75">
      <c r="A97" s="577" t="s">
        <v>91</v>
      </c>
      <c r="B97" s="585">
        <v>2650.6</v>
      </c>
      <c r="C97" s="586">
        <v>104</v>
      </c>
      <c r="D97" s="589">
        <f t="shared" si="8"/>
        <v>-2546.6</v>
      </c>
      <c r="E97" s="590">
        <f t="shared" si="9"/>
        <v>-96.07636006941824</v>
      </c>
      <c r="F97" s="587"/>
      <c r="G97" s="585">
        <v>46</v>
      </c>
      <c r="H97" s="588">
        <v>481</v>
      </c>
      <c r="I97" s="589">
        <f t="shared" si="10"/>
        <v>435</v>
      </c>
      <c r="J97" s="590">
        <f t="shared" si="11"/>
        <v>945.6521739130435</v>
      </c>
      <c r="K97" s="73"/>
    </row>
    <row r="98" spans="1:11" ht="12.75">
      <c r="A98" s="577" t="s">
        <v>26</v>
      </c>
      <c r="B98" s="585">
        <v>4327.7</v>
      </c>
      <c r="C98" s="586">
        <v>1572.4</v>
      </c>
      <c r="D98" s="589">
        <f t="shared" si="8"/>
        <v>-2755.2999999999997</v>
      </c>
      <c r="E98" s="590">
        <f t="shared" si="9"/>
        <v>-63.666612750421706</v>
      </c>
      <c r="F98" s="587"/>
      <c r="G98" s="585">
        <v>97466.5</v>
      </c>
      <c r="H98" s="588">
        <v>87894</v>
      </c>
      <c r="I98" s="589">
        <f t="shared" si="10"/>
        <v>-9572.5</v>
      </c>
      <c r="J98" s="590">
        <f t="shared" si="11"/>
        <v>-9.821323223876922</v>
      </c>
      <c r="K98" s="72"/>
    </row>
    <row r="99" spans="1:11" ht="12.75">
      <c r="A99" s="577" t="s">
        <v>67</v>
      </c>
      <c r="B99" s="585">
        <v>247582.5</v>
      </c>
      <c r="C99" s="586">
        <v>29238</v>
      </c>
      <c r="D99" s="589">
        <f t="shared" si="8"/>
        <v>-218344.5</v>
      </c>
      <c r="E99" s="590">
        <f t="shared" si="9"/>
        <v>-88.19060313228924</v>
      </c>
      <c r="F99" s="587"/>
      <c r="G99" s="585">
        <v>27571.5</v>
      </c>
      <c r="H99" s="588">
        <v>127328.3</v>
      </c>
      <c r="I99" s="589">
        <f t="shared" si="10"/>
        <v>99756.8</v>
      </c>
      <c r="J99" s="590">
        <f t="shared" si="11"/>
        <v>361.81129064432474</v>
      </c>
      <c r="K99" s="73"/>
    </row>
    <row r="100" spans="1:11" ht="12.75">
      <c r="A100" s="577" t="s">
        <v>14</v>
      </c>
      <c r="B100" s="585">
        <v>19606.3</v>
      </c>
      <c r="C100" s="586">
        <v>13809.5</v>
      </c>
      <c r="D100" s="589">
        <f t="shared" si="8"/>
        <v>-5796.799999999999</v>
      </c>
      <c r="E100" s="590">
        <f t="shared" si="9"/>
        <v>-29.56600684473868</v>
      </c>
      <c r="F100" s="587"/>
      <c r="G100" s="585">
        <v>276117.6</v>
      </c>
      <c r="H100" s="588">
        <v>322473.5</v>
      </c>
      <c r="I100" s="589">
        <f t="shared" si="10"/>
        <v>46355.90000000002</v>
      </c>
      <c r="J100" s="590">
        <f t="shared" si="11"/>
        <v>16.78846259709632</v>
      </c>
      <c r="K100" s="73"/>
    </row>
    <row r="101" spans="1:11" ht="12.75">
      <c r="A101" s="577" t="s">
        <v>66</v>
      </c>
      <c r="B101" s="585">
        <v>37590.3</v>
      </c>
      <c r="C101" s="586">
        <v>28376.5</v>
      </c>
      <c r="D101" s="589">
        <f>C101-B101</f>
        <v>-9213.800000000003</v>
      </c>
      <c r="E101" s="590">
        <f t="shared" si="9"/>
        <v>-24.511110579058965</v>
      </c>
      <c r="F101" s="587"/>
      <c r="G101" s="585">
        <v>14364.4</v>
      </c>
      <c r="H101" s="588">
        <v>19255</v>
      </c>
      <c r="I101" s="589">
        <f>H101-G101</f>
        <v>4890.6</v>
      </c>
      <c r="J101" s="590">
        <f t="shared" si="11"/>
        <v>34.04667093648186</v>
      </c>
      <c r="K101" s="73"/>
    </row>
    <row r="102" spans="1:11" ht="12.75">
      <c r="A102" s="577" t="s">
        <v>55</v>
      </c>
      <c r="B102" s="585">
        <v>108060.9</v>
      </c>
      <c r="C102" s="586">
        <v>54625</v>
      </c>
      <c r="D102" s="589">
        <f>C102-B102</f>
        <v>-53435.899999999994</v>
      </c>
      <c r="E102" s="590">
        <f t="shared" si="9"/>
        <v>-49.449800991848115</v>
      </c>
      <c r="F102" s="587"/>
      <c r="G102" s="585">
        <v>56494.5</v>
      </c>
      <c r="H102" s="588">
        <v>86684.5</v>
      </c>
      <c r="I102" s="589">
        <f>H102-G102</f>
        <v>30190</v>
      </c>
      <c r="J102" s="590">
        <f t="shared" si="11"/>
        <v>53.43883032861606</v>
      </c>
      <c r="K102" s="73"/>
    </row>
    <row r="103" spans="1:11" ht="12.75">
      <c r="A103" s="577" t="s">
        <v>25</v>
      </c>
      <c r="B103" s="585">
        <v>8544.7</v>
      </c>
      <c r="C103" s="586">
        <v>2223.9</v>
      </c>
      <c r="D103" s="589">
        <f>C103-B103</f>
        <v>-6320.800000000001</v>
      </c>
      <c r="E103" s="590">
        <f t="shared" si="9"/>
        <v>-73.9733401991878</v>
      </c>
      <c r="F103" s="587"/>
      <c r="G103" s="585">
        <v>74846</v>
      </c>
      <c r="H103" s="588">
        <v>70194</v>
      </c>
      <c r="I103" s="589">
        <f>H103-G103</f>
        <v>-4652</v>
      </c>
      <c r="J103" s="590">
        <f t="shared" si="11"/>
        <v>-6.215429014242578</v>
      </c>
      <c r="K103" s="72"/>
    </row>
    <row r="104" spans="1:11" ht="13.5" thickBot="1">
      <c r="A104" s="257" t="s">
        <v>35</v>
      </c>
      <c r="B104" s="593">
        <v>11087.2</v>
      </c>
      <c r="C104" s="594">
        <v>1135.3</v>
      </c>
      <c r="D104" s="605">
        <f>C104-B104</f>
        <v>-9951.900000000001</v>
      </c>
      <c r="E104" s="596">
        <f t="shared" si="9"/>
        <v>-89.76026408831807</v>
      </c>
      <c r="F104" s="587"/>
      <c r="G104" s="593">
        <v>18765</v>
      </c>
      <c r="H104" s="595">
        <v>15860</v>
      </c>
      <c r="I104" s="605">
        <f>H104-G104</f>
        <v>-2905</v>
      </c>
      <c r="J104" s="596">
        <f t="shared" si="11"/>
        <v>-15.480948574473755</v>
      </c>
      <c r="K104" s="72"/>
    </row>
    <row r="105" spans="1:11" ht="23.25" thickBot="1">
      <c r="A105" s="332" t="s">
        <v>142</v>
      </c>
      <c r="B105" s="597">
        <v>2778951.8</v>
      </c>
      <c r="C105" s="598">
        <v>1797321.6</v>
      </c>
      <c r="D105" s="600">
        <f>C105-B105</f>
        <v>-981630.1999999997</v>
      </c>
      <c r="E105" s="601">
        <f t="shared" si="9"/>
        <v>-35.32375768446217</v>
      </c>
      <c r="F105" s="599"/>
      <c r="G105" s="597">
        <f>SUM(G5:G104)</f>
        <v>5452428.6</v>
      </c>
      <c r="H105" s="600">
        <f>SUM(H5:H104)</f>
        <v>6672320.100000001</v>
      </c>
      <c r="I105" s="600">
        <f>H105-G105</f>
        <v>1219891.500000001</v>
      </c>
      <c r="J105" s="601">
        <f t="shared" si="11"/>
        <v>22.373360377428895</v>
      </c>
      <c r="K105" s="77"/>
    </row>
    <row r="106" spans="1:10" ht="12.75">
      <c r="A106" s="18"/>
      <c r="B106" s="602"/>
      <c r="C106" s="602"/>
      <c r="D106" s="602"/>
      <c r="E106" s="602"/>
      <c r="F106" s="602"/>
      <c r="G106" s="602"/>
      <c r="H106" s="602"/>
      <c r="I106" s="602"/>
      <c r="J106" s="602"/>
    </row>
    <row r="107" spans="1:10" ht="12.75">
      <c r="A107" s="18"/>
      <c r="B107" s="602"/>
      <c r="C107" s="602"/>
      <c r="D107" s="602"/>
      <c r="E107" s="602"/>
      <c r="F107" s="602"/>
      <c r="G107" s="602"/>
      <c r="H107" s="602"/>
      <c r="I107" s="602"/>
      <c r="J107" s="602"/>
    </row>
    <row r="108" spans="1:10" ht="12.75">
      <c r="A108" s="18"/>
      <c r="B108" s="602"/>
      <c r="C108" s="602"/>
      <c r="D108" s="602"/>
      <c r="E108" s="602"/>
      <c r="F108" s="602"/>
      <c r="G108" s="602"/>
      <c r="H108" s="602"/>
      <c r="I108" s="602"/>
      <c r="J108" s="602"/>
    </row>
    <row r="109" spans="1:10" ht="12.75">
      <c r="A109" s="18"/>
      <c r="B109" s="602"/>
      <c r="C109" s="602"/>
      <c r="D109" s="602"/>
      <c r="E109" s="602"/>
      <c r="F109" s="602"/>
      <c r="G109" s="602"/>
      <c r="H109" s="602"/>
      <c r="I109" s="602"/>
      <c r="J109" s="602"/>
    </row>
    <row r="110" spans="1:10" ht="12.75">
      <c r="A110" s="18"/>
      <c r="B110" s="602"/>
      <c r="C110" s="602"/>
      <c r="D110" s="602"/>
      <c r="E110" s="602"/>
      <c r="F110" s="602"/>
      <c r="G110" s="602"/>
      <c r="H110" s="602"/>
      <c r="I110" s="602"/>
      <c r="J110" s="602"/>
    </row>
    <row r="111" spans="1:10" ht="12.75">
      <c r="A111" s="18"/>
      <c r="B111" s="602"/>
      <c r="C111" s="602"/>
      <c r="D111" s="602"/>
      <c r="E111" s="602"/>
      <c r="F111" s="602"/>
      <c r="G111" s="602"/>
      <c r="H111" s="602"/>
      <c r="I111" s="602"/>
      <c r="J111" s="602"/>
    </row>
    <row r="112" spans="1:10" ht="12.75">
      <c r="A112" s="18"/>
      <c r="B112" s="602"/>
      <c r="C112" s="602"/>
      <c r="D112" s="602"/>
      <c r="E112" s="602"/>
      <c r="F112" s="602"/>
      <c r="G112" s="602"/>
      <c r="H112" s="602"/>
      <c r="I112" s="602"/>
      <c r="J112" s="602"/>
    </row>
    <row r="113" spans="1:10" ht="12.75">
      <c r="A113" s="18"/>
      <c r="B113" s="602"/>
      <c r="C113" s="602"/>
      <c r="D113" s="602"/>
      <c r="E113" s="602"/>
      <c r="F113" s="602"/>
      <c r="G113" s="602"/>
      <c r="H113" s="602"/>
      <c r="I113" s="602"/>
      <c r="J113" s="602"/>
    </row>
    <row r="114" spans="1:10" ht="12.75">
      <c r="A114" s="18"/>
      <c r="B114" s="602"/>
      <c r="C114" s="602"/>
      <c r="D114" s="602"/>
      <c r="E114" s="602"/>
      <c r="F114" s="602"/>
      <c r="G114" s="602"/>
      <c r="H114" s="602"/>
      <c r="I114" s="602"/>
      <c r="J114" s="602"/>
    </row>
    <row r="115" spans="1:10" ht="12.75">
      <c r="A115" s="18"/>
      <c r="B115" s="602"/>
      <c r="C115" s="602"/>
      <c r="D115" s="602"/>
      <c r="E115" s="602"/>
      <c r="F115" s="602"/>
      <c r="G115" s="602"/>
      <c r="H115" s="602"/>
      <c r="I115" s="602"/>
      <c r="J115" s="602"/>
    </row>
    <row r="116" spans="1:10" ht="12.75">
      <c r="A116" s="18"/>
      <c r="B116" s="602"/>
      <c r="C116" s="602"/>
      <c r="D116" s="602"/>
      <c r="E116" s="602"/>
      <c r="F116" s="602"/>
      <c r="G116" s="602"/>
      <c r="H116" s="602"/>
      <c r="I116" s="602"/>
      <c r="J116" s="602"/>
    </row>
    <row r="117" spans="1:10" ht="12.75">
      <c r="A117" s="18"/>
      <c r="B117" s="602"/>
      <c r="C117" s="602"/>
      <c r="D117" s="602"/>
      <c r="E117" s="602"/>
      <c r="F117" s="602"/>
      <c r="G117" s="602"/>
      <c r="H117" s="602"/>
      <c r="I117" s="602"/>
      <c r="J117" s="602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</sheetData>
  <printOptions/>
  <pageMargins left="0.75" right="0.75" top="1" bottom="1" header="0" footer="0"/>
  <pageSetup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0" customWidth="1"/>
  </cols>
  <sheetData>
    <row r="1" ht="13.5" thickBot="1">
      <c r="A1" s="764" t="s">
        <v>225</v>
      </c>
    </row>
    <row r="2" spans="1:9" ht="13.5" thickBot="1">
      <c r="A2" s="473" t="s">
        <v>118</v>
      </c>
      <c r="B2" s="475">
        <v>1988</v>
      </c>
      <c r="C2" s="476"/>
      <c r="D2" s="477"/>
      <c r="E2" s="475">
        <v>2002</v>
      </c>
      <c r="F2" s="476"/>
      <c r="G2" s="477"/>
      <c r="H2" s="471" t="s">
        <v>226</v>
      </c>
      <c r="I2" s="471" t="s">
        <v>166</v>
      </c>
    </row>
    <row r="3" spans="1:9" ht="26.25" thickBot="1">
      <c r="A3" s="474"/>
      <c r="B3" s="93" t="s">
        <v>227</v>
      </c>
      <c r="C3" s="92" t="s">
        <v>228</v>
      </c>
      <c r="D3" s="93" t="s">
        <v>116</v>
      </c>
      <c r="E3" s="255" t="s">
        <v>227</v>
      </c>
      <c r="F3" s="93" t="s">
        <v>228</v>
      </c>
      <c r="G3" s="254" t="s">
        <v>115</v>
      </c>
      <c r="H3" s="472"/>
      <c r="I3" s="472"/>
    </row>
    <row r="4" spans="1:9" ht="12.75">
      <c r="A4" s="14" t="s">
        <v>34</v>
      </c>
      <c r="B4" s="396">
        <v>99292.3</v>
      </c>
      <c r="C4" s="41">
        <v>195506.5</v>
      </c>
      <c r="D4" s="398">
        <v>294798.8</v>
      </c>
      <c r="E4" s="91">
        <v>73049.8</v>
      </c>
      <c r="F4" s="203">
        <v>148143</v>
      </c>
      <c r="G4" s="398">
        <v>221192.8</v>
      </c>
      <c r="H4" s="396">
        <v>-73606</v>
      </c>
      <c r="I4" s="166">
        <v>-24.96821561010425</v>
      </c>
    </row>
    <row r="5" spans="1:9" ht="12.75">
      <c r="A5" s="8" t="s">
        <v>24</v>
      </c>
      <c r="B5" s="397">
        <v>107596.9</v>
      </c>
      <c r="C5" s="43">
        <v>91210.7</v>
      </c>
      <c r="D5" s="86">
        <v>198807.6</v>
      </c>
      <c r="E5" s="84">
        <v>79312.5</v>
      </c>
      <c r="F5" s="46">
        <v>74738</v>
      </c>
      <c r="G5" s="86">
        <v>154050.5</v>
      </c>
      <c r="H5" s="397">
        <v>-44757.1</v>
      </c>
      <c r="I5" s="106">
        <v>-22.512771141545887</v>
      </c>
    </row>
    <row r="6" spans="1:9" ht="12.75">
      <c r="A6" s="8" t="s">
        <v>65</v>
      </c>
      <c r="B6" s="397">
        <v>17899</v>
      </c>
      <c r="C6" s="43">
        <v>26392.3</v>
      </c>
      <c r="D6" s="86">
        <v>44291.3</v>
      </c>
      <c r="E6" s="84">
        <v>20412.3</v>
      </c>
      <c r="F6" s="46">
        <v>4333.5</v>
      </c>
      <c r="G6" s="86">
        <v>24745.8</v>
      </c>
      <c r="H6" s="397">
        <v>-19545.5</v>
      </c>
      <c r="I6" s="106">
        <v>-44.12943399719585</v>
      </c>
    </row>
    <row r="7" spans="1:9" ht="12.75">
      <c r="A7" s="8" t="s">
        <v>113</v>
      </c>
      <c r="B7" s="397">
        <v>457621.9</v>
      </c>
      <c r="C7" s="43">
        <v>106718.7</v>
      </c>
      <c r="D7" s="86">
        <v>564340.6</v>
      </c>
      <c r="E7" s="84">
        <v>447754.5</v>
      </c>
      <c r="F7" s="46">
        <v>69756.6</v>
      </c>
      <c r="G7" s="86">
        <v>517511.1</v>
      </c>
      <c r="H7" s="397">
        <v>-46829.5</v>
      </c>
      <c r="I7" s="106">
        <v>-8.298091613468888</v>
      </c>
    </row>
    <row r="8" spans="1:9" ht="12.75">
      <c r="A8" s="8" t="s">
        <v>112</v>
      </c>
      <c r="B8" s="397">
        <v>390680.9</v>
      </c>
      <c r="C8" s="43">
        <v>97873</v>
      </c>
      <c r="D8" s="86">
        <v>488553.9</v>
      </c>
      <c r="E8" s="84">
        <v>336935.2</v>
      </c>
      <c r="F8" s="46">
        <v>100239</v>
      </c>
      <c r="G8" s="86">
        <v>437174.2</v>
      </c>
      <c r="H8" s="397">
        <v>-51379.7</v>
      </c>
      <c r="I8" s="106">
        <v>-10.516690174820017</v>
      </c>
    </row>
    <row r="9" spans="1:9" ht="12.75">
      <c r="A9" s="8" t="s">
        <v>33</v>
      </c>
      <c r="B9" s="397">
        <v>109134.9</v>
      </c>
      <c r="C9" s="43">
        <v>51839</v>
      </c>
      <c r="D9" s="86">
        <v>160973.9</v>
      </c>
      <c r="E9" s="84">
        <v>114345</v>
      </c>
      <c r="F9" s="46">
        <v>58158</v>
      </c>
      <c r="G9" s="86">
        <v>172503</v>
      </c>
      <c r="H9" s="397">
        <v>11529.1</v>
      </c>
      <c r="I9" s="106">
        <v>7.16209273677286</v>
      </c>
    </row>
    <row r="10" spans="1:9" ht="12.75">
      <c r="A10" s="8" t="s">
        <v>23</v>
      </c>
      <c r="B10" s="397">
        <v>151674</v>
      </c>
      <c r="C10" s="43">
        <v>113777.7</v>
      </c>
      <c r="D10" s="86">
        <v>265451.7</v>
      </c>
      <c r="E10" s="84">
        <v>109304.1</v>
      </c>
      <c r="F10" s="46">
        <v>81569.7</v>
      </c>
      <c r="G10" s="86">
        <v>190873.8</v>
      </c>
      <c r="H10" s="397">
        <v>-74577.9</v>
      </c>
      <c r="I10" s="106">
        <v>-28.094715535820647</v>
      </c>
    </row>
    <row r="11" spans="1:9" ht="12.75">
      <c r="A11" s="8" t="s">
        <v>90</v>
      </c>
      <c r="B11" s="397">
        <v>19837.3</v>
      </c>
      <c r="C11" s="43">
        <v>16516.7</v>
      </c>
      <c r="D11" s="86">
        <v>36354</v>
      </c>
      <c r="E11" s="84">
        <v>13787.4</v>
      </c>
      <c r="F11" s="46">
        <v>6453.2</v>
      </c>
      <c r="G11" s="86">
        <v>20240.6</v>
      </c>
      <c r="H11" s="397">
        <v>-16113.4</v>
      </c>
      <c r="I11" s="106">
        <v>-44.32359575287452</v>
      </c>
    </row>
    <row r="12" spans="1:9" ht="12.75">
      <c r="A12" s="8" t="s">
        <v>89</v>
      </c>
      <c r="B12" s="397">
        <v>11501</v>
      </c>
      <c r="C12" s="43">
        <v>19352.2</v>
      </c>
      <c r="D12" s="86">
        <v>30853.2</v>
      </c>
      <c r="E12" s="84">
        <v>10022</v>
      </c>
      <c r="F12" s="46">
        <v>7366.5</v>
      </c>
      <c r="G12" s="86">
        <v>17388.5</v>
      </c>
      <c r="H12" s="397">
        <v>-13464.7</v>
      </c>
      <c r="I12" s="106">
        <v>-43.641178224625</v>
      </c>
    </row>
    <row r="13" spans="1:9" ht="12.75">
      <c r="A13" s="8" t="s">
        <v>111</v>
      </c>
      <c r="B13" s="397">
        <v>281814.2</v>
      </c>
      <c r="C13" s="43">
        <v>103613.5</v>
      </c>
      <c r="D13" s="86">
        <v>385427.7</v>
      </c>
      <c r="E13" s="84">
        <v>252511.5</v>
      </c>
      <c r="F13" s="46">
        <v>63780.5</v>
      </c>
      <c r="G13" s="86">
        <v>316292</v>
      </c>
      <c r="H13" s="397">
        <v>-69135.7</v>
      </c>
      <c r="I13" s="106">
        <v>-17.93739785697811</v>
      </c>
    </row>
    <row r="14" spans="1:9" ht="12.75">
      <c r="A14" s="8" t="s">
        <v>54</v>
      </c>
      <c r="B14" s="397">
        <v>3425.7</v>
      </c>
      <c r="C14" s="43">
        <v>9</v>
      </c>
      <c r="D14" s="86">
        <v>3434.7</v>
      </c>
      <c r="E14" s="84">
        <v>5562.7</v>
      </c>
      <c r="F14" s="46">
        <v>61</v>
      </c>
      <c r="G14" s="86">
        <v>5623.7</v>
      </c>
      <c r="H14" s="397">
        <v>2189</v>
      </c>
      <c r="I14" s="106">
        <v>63.73191253966868</v>
      </c>
    </row>
    <row r="15" spans="1:9" ht="12.75">
      <c r="A15" s="8" t="s">
        <v>64</v>
      </c>
      <c r="B15" s="397">
        <v>175061.1</v>
      </c>
      <c r="C15" s="43">
        <v>46367.7</v>
      </c>
      <c r="D15" s="86">
        <v>221428.8</v>
      </c>
      <c r="E15" s="84">
        <v>215750.7</v>
      </c>
      <c r="F15" s="46">
        <v>56922.4</v>
      </c>
      <c r="G15" s="86">
        <v>272673.1</v>
      </c>
      <c r="H15" s="397">
        <v>51244.3</v>
      </c>
      <c r="I15" s="106">
        <v>23.142563207676712</v>
      </c>
    </row>
    <row r="16" spans="1:9" ht="12.75">
      <c r="A16" s="8" t="s">
        <v>63</v>
      </c>
      <c r="B16" s="397">
        <v>36772</v>
      </c>
      <c r="C16" s="43">
        <v>47978</v>
      </c>
      <c r="D16" s="86">
        <v>84750</v>
      </c>
      <c r="E16" s="84">
        <v>24573.8</v>
      </c>
      <c r="F16" s="46">
        <v>19449.2</v>
      </c>
      <c r="G16" s="86">
        <v>44023</v>
      </c>
      <c r="H16" s="397">
        <v>-40727</v>
      </c>
      <c r="I16" s="106">
        <v>-48.055457227138646</v>
      </c>
    </row>
    <row r="17" spans="1:9" ht="12.75">
      <c r="A17" s="8" t="s">
        <v>53</v>
      </c>
      <c r="B17" s="397">
        <v>63077.3</v>
      </c>
      <c r="C17" s="43">
        <v>15540.5</v>
      </c>
      <c r="D17" s="86">
        <v>78617.8</v>
      </c>
      <c r="E17" s="84">
        <v>77677.6</v>
      </c>
      <c r="F17" s="46">
        <v>10958.3</v>
      </c>
      <c r="G17" s="86">
        <v>88635.9</v>
      </c>
      <c r="H17" s="397">
        <v>10018.1</v>
      </c>
      <c r="I17" s="106">
        <v>12.742788528806459</v>
      </c>
    </row>
    <row r="18" spans="1:9" ht="12.75">
      <c r="A18" s="8" t="s">
        <v>52</v>
      </c>
      <c r="B18" s="397">
        <v>12669.8</v>
      </c>
      <c r="C18" s="43">
        <v>2371</v>
      </c>
      <c r="D18" s="86">
        <v>15040.8</v>
      </c>
      <c r="E18" s="84">
        <v>13562.1</v>
      </c>
      <c r="F18" s="46">
        <v>631</v>
      </c>
      <c r="G18" s="86">
        <v>14193.1</v>
      </c>
      <c r="H18" s="397">
        <v>-847.6999999999989</v>
      </c>
      <c r="I18" s="106">
        <v>-5.636003404074244</v>
      </c>
    </row>
    <row r="19" spans="1:9" ht="12.75">
      <c r="A19" s="8" t="s">
        <v>51</v>
      </c>
      <c r="B19" s="397">
        <v>73907</v>
      </c>
      <c r="C19" s="43">
        <v>12915.5</v>
      </c>
      <c r="D19" s="86">
        <v>86822.5</v>
      </c>
      <c r="E19" s="84">
        <v>47241</v>
      </c>
      <c r="F19" s="46">
        <v>5273.5</v>
      </c>
      <c r="G19" s="86">
        <v>52514.5</v>
      </c>
      <c r="H19" s="397">
        <v>-34308</v>
      </c>
      <c r="I19" s="106">
        <v>-39.51510265196234</v>
      </c>
    </row>
    <row r="20" spans="1:9" ht="12.75">
      <c r="A20" s="8" t="s">
        <v>88</v>
      </c>
      <c r="B20" s="397">
        <v>4632</v>
      </c>
      <c r="C20" s="43">
        <v>18940.5</v>
      </c>
      <c r="D20" s="86">
        <v>23572.5</v>
      </c>
      <c r="E20" s="84">
        <v>9658.8</v>
      </c>
      <c r="F20" s="46">
        <v>6000</v>
      </c>
      <c r="G20" s="86">
        <v>15658.8</v>
      </c>
      <c r="H20" s="397">
        <v>-7913.7</v>
      </c>
      <c r="I20" s="106">
        <v>-33.571746738784604</v>
      </c>
    </row>
    <row r="21" spans="1:9" ht="12.75">
      <c r="A21" s="8" t="s">
        <v>62</v>
      </c>
      <c r="B21" s="397">
        <v>53554.5</v>
      </c>
      <c r="C21" s="43">
        <v>36065.6</v>
      </c>
      <c r="D21" s="86">
        <v>89620.1</v>
      </c>
      <c r="E21" s="84">
        <v>57486.8</v>
      </c>
      <c r="F21" s="46">
        <v>18529.8</v>
      </c>
      <c r="G21" s="86">
        <v>76016.6</v>
      </c>
      <c r="H21" s="397">
        <v>-13603.5</v>
      </c>
      <c r="I21" s="106">
        <v>-15.179072551804785</v>
      </c>
    </row>
    <row r="22" spans="1:9" ht="12.75">
      <c r="A22" s="8" t="s">
        <v>75</v>
      </c>
      <c r="B22" s="397">
        <v>97380.6</v>
      </c>
      <c r="C22" s="43">
        <v>67237</v>
      </c>
      <c r="D22" s="86">
        <v>164617.6</v>
      </c>
      <c r="E22" s="84">
        <v>162751.7</v>
      </c>
      <c r="F22" s="46">
        <v>38534.3</v>
      </c>
      <c r="G22" s="86">
        <v>201286</v>
      </c>
      <c r="H22" s="397">
        <v>36668.4</v>
      </c>
      <c r="I22" s="106">
        <v>22.27489648737437</v>
      </c>
    </row>
    <row r="23" spans="1:9" ht="12.75">
      <c r="A23" s="8" t="s">
        <v>87</v>
      </c>
      <c r="B23" s="397">
        <v>32782.9</v>
      </c>
      <c r="C23" s="43">
        <v>15702.5</v>
      </c>
      <c r="D23" s="86">
        <v>48485.4</v>
      </c>
      <c r="E23" s="84">
        <v>31822.4</v>
      </c>
      <c r="F23" s="46">
        <v>14200</v>
      </c>
      <c r="G23" s="86">
        <v>46022.4</v>
      </c>
      <c r="H23" s="397">
        <v>-2463</v>
      </c>
      <c r="I23" s="106">
        <v>-5.079879716368226</v>
      </c>
    </row>
    <row r="24" spans="1:9" ht="12.75">
      <c r="A24" s="8" t="s">
        <v>110</v>
      </c>
      <c r="B24" s="397">
        <v>142828.8</v>
      </c>
      <c r="C24" s="43">
        <v>33463.4</v>
      </c>
      <c r="D24" s="86">
        <v>176292.2</v>
      </c>
      <c r="E24" s="84">
        <v>105994</v>
      </c>
      <c r="F24" s="46">
        <v>11088.3</v>
      </c>
      <c r="G24" s="86">
        <v>117082.3</v>
      </c>
      <c r="H24" s="397">
        <v>-59209.9</v>
      </c>
      <c r="I24" s="106">
        <v>-33.58622786487433</v>
      </c>
    </row>
    <row r="25" spans="1:9" ht="12.75">
      <c r="A25" s="8" t="s">
        <v>86</v>
      </c>
      <c r="B25" s="397">
        <v>52330.9</v>
      </c>
      <c r="C25" s="43">
        <v>46533.3</v>
      </c>
      <c r="D25" s="86">
        <v>98864.2</v>
      </c>
      <c r="E25" s="84">
        <v>30087.3</v>
      </c>
      <c r="F25" s="46">
        <v>23875.4</v>
      </c>
      <c r="G25" s="86">
        <v>53962.7</v>
      </c>
      <c r="H25" s="397">
        <v>-44901.5</v>
      </c>
      <c r="I25" s="106">
        <v>-45.41735026430195</v>
      </c>
    </row>
    <row r="26" spans="1:9" ht="12.75">
      <c r="A26" s="8" t="s">
        <v>109</v>
      </c>
      <c r="B26" s="397">
        <v>262413.8</v>
      </c>
      <c r="C26" s="43">
        <v>48761.4</v>
      </c>
      <c r="D26" s="86">
        <v>311175.2</v>
      </c>
      <c r="E26" s="84">
        <v>227720.5</v>
      </c>
      <c r="F26" s="46">
        <v>26216</v>
      </c>
      <c r="G26" s="86">
        <v>253936.5</v>
      </c>
      <c r="H26" s="397">
        <v>-57238.7</v>
      </c>
      <c r="I26" s="106">
        <v>-18.394364332376107</v>
      </c>
    </row>
    <row r="27" spans="1:9" ht="12.75">
      <c r="A27" s="8" t="s">
        <v>61</v>
      </c>
      <c r="B27" s="397">
        <v>34541.7</v>
      </c>
      <c r="C27" s="43">
        <v>50183.8</v>
      </c>
      <c r="D27" s="86">
        <v>84725.5</v>
      </c>
      <c r="E27" s="84">
        <v>42978.3</v>
      </c>
      <c r="F27" s="46">
        <v>19458.5</v>
      </c>
      <c r="G27" s="86">
        <v>62436.8</v>
      </c>
      <c r="H27" s="397">
        <v>-22288.7</v>
      </c>
      <c r="I27" s="106">
        <v>-26.306955993177965</v>
      </c>
    </row>
    <row r="28" spans="1:9" ht="12.75">
      <c r="A28" s="8" t="s">
        <v>85</v>
      </c>
      <c r="B28" s="397">
        <v>9563.4</v>
      </c>
      <c r="C28" s="43">
        <v>23319.9</v>
      </c>
      <c r="D28" s="86">
        <v>32883.3</v>
      </c>
      <c r="E28" s="84">
        <v>11418.1</v>
      </c>
      <c r="F28" s="46">
        <v>9956</v>
      </c>
      <c r="G28" s="86">
        <v>21374.1</v>
      </c>
      <c r="H28" s="397">
        <v>-11509.2</v>
      </c>
      <c r="I28" s="106">
        <v>-35.00013684757918</v>
      </c>
    </row>
    <row r="29" spans="1:9" ht="15" customHeight="1">
      <c r="A29" s="256" t="s">
        <v>32</v>
      </c>
      <c r="B29" s="397">
        <v>36032</v>
      </c>
      <c r="C29" s="43">
        <v>33249</v>
      </c>
      <c r="D29" s="86">
        <v>69281</v>
      </c>
      <c r="E29" s="84">
        <v>44178.5</v>
      </c>
      <c r="F29" s="46">
        <v>27780</v>
      </c>
      <c r="G29" s="86">
        <v>71958.5</v>
      </c>
      <c r="H29" s="397">
        <v>2677.5</v>
      </c>
      <c r="I29" s="106">
        <v>3.8646959483841172</v>
      </c>
    </row>
    <row r="30" spans="1:9" ht="12.75">
      <c r="A30" s="8" t="s">
        <v>22</v>
      </c>
      <c r="B30" s="397">
        <v>149309.8</v>
      </c>
      <c r="C30" s="43">
        <v>98116</v>
      </c>
      <c r="D30" s="86">
        <v>247425.8</v>
      </c>
      <c r="E30" s="84">
        <v>150447.1</v>
      </c>
      <c r="F30" s="46">
        <v>91335.2</v>
      </c>
      <c r="G30" s="86">
        <v>241782.3</v>
      </c>
      <c r="H30" s="397">
        <v>-5643.5</v>
      </c>
      <c r="I30" s="106">
        <v>-2.2808858251645545</v>
      </c>
    </row>
    <row r="31" spans="1:9" ht="12.75">
      <c r="A31" s="8" t="s">
        <v>21</v>
      </c>
      <c r="B31" s="397">
        <v>253324.3</v>
      </c>
      <c r="C31" s="43">
        <v>100764.5</v>
      </c>
      <c r="D31" s="86">
        <v>354088.8</v>
      </c>
      <c r="E31" s="84">
        <v>227201.8</v>
      </c>
      <c r="F31" s="46">
        <v>96724</v>
      </c>
      <c r="G31" s="86">
        <v>323925.8</v>
      </c>
      <c r="H31" s="397">
        <v>-30163</v>
      </c>
      <c r="I31" s="106">
        <v>-8.518484628714605</v>
      </c>
    </row>
    <row r="32" spans="1:9" ht="12.75">
      <c r="A32" s="8" t="s">
        <v>31</v>
      </c>
      <c r="B32" s="397">
        <v>214152.5</v>
      </c>
      <c r="C32" s="43">
        <v>122984.6</v>
      </c>
      <c r="D32" s="86">
        <v>337137.1</v>
      </c>
      <c r="E32" s="84">
        <v>174009.4</v>
      </c>
      <c r="F32" s="46">
        <v>157853.1</v>
      </c>
      <c r="G32" s="86">
        <v>331862.5</v>
      </c>
      <c r="H32" s="397">
        <v>-5274.599999999977</v>
      </c>
      <c r="I32" s="106">
        <v>-1.564526716282479</v>
      </c>
    </row>
    <row r="33" spans="1:9" ht="12.75">
      <c r="A33" s="8" t="s">
        <v>60</v>
      </c>
      <c r="B33" s="397">
        <v>105675.7</v>
      </c>
      <c r="C33" s="43">
        <v>78983.4</v>
      </c>
      <c r="D33" s="86">
        <v>184659.1</v>
      </c>
      <c r="E33" s="84">
        <v>139077.9</v>
      </c>
      <c r="F33" s="46">
        <v>53434.8</v>
      </c>
      <c r="G33" s="86">
        <v>192512.7</v>
      </c>
      <c r="H33" s="397">
        <v>7853.600000000035</v>
      </c>
      <c r="I33" s="106">
        <v>4.253026252158727</v>
      </c>
    </row>
    <row r="34" spans="1:9" ht="12.75">
      <c r="A34" s="8" t="s">
        <v>108</v>
      </c>
      <c r="B34" s="397">
        <v>129723.8</v>
      </c>
      <c r="C34" s="43">
        <v>5778.5</v>
      </c>
      <c r="D34" s="86">
        <v>135502.3</v>
      </c>
      <c r="E34" s="84">
        <v>103454.5</v>
      </c>
      <c r="F34" s="46">
        <v>12943</v>
      </c>
      <c r="G34" s="86">
        <v>116397.5</v>
      </c>
      <c r="H34" s="397">
        <v>-19104.8</v>
      </c>
      <c r="I34" s="106">
        <v>-14.099244071871835</v>
      </c>
    </row>
    <row r="35" spans="1:9" ht="12.75">
      <c r="A35" s="8" t="s">
        <v>50</v>
      </c>
      <c r="B35" s="397">
        <v>18067.1</v>
      </c>
      <c r="C35" s="43">
        <v>10192.1</v>
      </c>
      <c r="D35" s="86">
        <v>28259.2</v>
      </c>
      <c r="E35" s="84">
        <v>13644.8</v>
      </c>
      <c r="F35" s="46">
        <v>6152</v>
      </c>
      <c r="G35" s="86">
        <v>19796.8</v>
      </c>
      <c r="H35" s="397">
        <v>-8462.4</v>
      </c>
      <c r="I35" s="106">
        <v>-29.945646019703315</v>
      </c>
    </row>
    <row r="36" spans="1:9" ht="12.75">
      <c r="A36" s="8" t="s">
        <v>20</v>
      </c>
      <c r="B36" s="397">
        <v>21983.8</v>
      </c>
      <c r="C36" s="43">
        <v>57510.6</v>
      </c>
      <c r="D36" s="86">
        <v>79494.4</v>
      </c>
      <c r="E36" s="84">
        <v>18836.6</v>
      </c>
      <c r="F36" s="46">
        <v>34670.3</v>
      </c>
      <c r="G36" s="86">
        <v>53506.9</v>
      </c>
      <c r="H36" s="397">
        <v>-25987.5</v>
      </c>
      <c r="I36" s="106">
        <v>-32.690982006279675</v>
      </c>
    </row>
    <row r="37" spans="1:9" ht="12.75">
      <c r="A37" s="8" t="s">
        <v>107</v>
      </c>
      <c r="B37" s="397">
        <v>166999.9</v>
      </c>
      <c r="C37" s="43">
        <v>24762.5</v>
      </c>
      <c r="D37" s="86">
        <v>191762.4</v>
      </c>
      <c r="E37" s="84">
        <v>218614.5</v>
      </c>
      <c r="F37" s="46">
        <v>25722.8</v>
      </c>
      <c r="G37" s="86">
        <v>244337.3</v>
      </c>
      <c r="H37" s="397">
        <v>52574.9</v>
      </c>
      <c r="I37" s="106">
        <v>27.41668856877052</v>
      </c>
    </row>
    <row r="38" spans="1:9" ht="12.75">
      <c r="A38" s="8" t="s">
        <v>84</v>
      </c>
      <c r="B38" s="397">
        <v>12569</v>
      </c>
      <c r="C38" s="43">
        <v>19751</v>
      </c>
      <c r="D38" s="86">
        <v>32320</v>
      </c>
      <c r="E38" s="84">
        <v>9810.6</v>
      </c>
      <c r="F38" s="46">
        <v>8978</v>
      </c>
      <c r="G38" s="86">
        <v>18788.6</v>
      </c>
      <c r="H38" s="397">
        <v>-13531.4</v>
      </c>
      <c r="I38" s="106">
        <v>-41.866955445544555</v>
      </c>
    </row>
    <row r="39" spans="1:9" ht="12.75">
      <c r="A39" s="8" t="s">
        <v>106</v>
      </c>
      <c r="B39" s="397">
        <v>103877.6</v>
      </c>
      <c r="C39" s="43">
        <v>21399</v>
      </c>
      <c r="D39" s="86">
        <v>125276.6</v>
      </c>
      <c r="E39" s="84">
        <v>85298.2</v>
      </c>
      <c r="F39" s="46">
        <v>18593.3</v>
      </c>
      <c r="G39" s="86">
        <v>103891.5</v>
      </c>
      <c r="H39" s="397">
        <v>-21385.1</v>
      </c>
      <c r="I39" s="106">
        <v>-17.070306825057514</v>
      </c>
    </row>
    <row r="40" spans="1:9" ht="12.75">
      <c r="A40" s="8" t="s">
        <v>105</v>
      </c>
      <c r="B40" s="397">
        <v>176122.8</v>
      </c>
      <c r="C40" s="43">
        <v>11040</v>
      </c>
      <c r="D40" s="86">
        <v>187162.8</v>
      </c>
      <c r="E40" s="84">
        <v>171106.2</v>
      </c>
      <c r="F40" s="46">
        <v>12550.5</v>
      </c>
      <c r="G40" s="86">
        <v>183656.7</v>
      </c>
      <c r="H40" s="397">
        <v>-3506.0999999999767</v>
      </c>
      <c r="I40" s="106">
        <v>-1.8732889227987488</v>
      </c>
    </row>
    <row r="41" spans="1:9" ht="12.75">
      <c r="A41" s="8" t="s">
        <v>104</v>
      </c>
      <c r="B41" s="397">
        <v>153562.6</v>
      </c>
      <c r="C41" s="43">
        <v>25453</v>
      </c>
      <c r="D41" s="86">
        <v>179015.6</v>
      </c>
      <c r="E41" s="84">
        <v>145609</v>
      </c>
      <c r="F41" s="46">
        <v>25643.5</v>
      </c>
      <c r="G41" s="86">
        <v>171252.5</v>
      </c>
      <c r="H41" s="397">
        <v>-7763.100000000006</v>
      </c>
      <c r="I41" s="106">
        <v>-4.33654944038397</v>
      </c>
    </row>
    <row r="42" spans="1:9" ht="12.75">
      <c r="A42" s="8" t="s">
        <v>103</v>
      </c>
      <c r="B42" s="397">
        <v>238986.3</v>
      </c>
      <c r="C42" s="43">
        <v>95853.5</v>
      </c>
      <c r="D42" s="86">
        <v>334839.8</v>
      </c>
      <c r="E42" s="84">
        <v>166089.8</v>
      </c>
      <c r="F42" s="46">
        <v>69052</v>
      </c>
      <c r="G42" s="86">
        <v>235141.8</v>
      </c>
      <c r="H42" s="397">
        <v>-99698</v>
      </c>
      <c r="I42" s="106">
        <v>-29.774835607953413</v>
      </c>
    </row>
    <row r="43" spans="1:9" ht="12.75">
      <c r="A43" s="8" t="s">
        <v>49</v>
      </c>
      <c r="B43" s="397">
        <v>47101</v>
      </c>
      <c r="C43" s="43">
        <v>7142</v>
      </c>
      <c r="D43" s="86">
        <v>54243</v>
      </c>
      <c r="E43" s="84">
        <v>36497.2</v>
      </c>
      <c r="F43" s="46">
        <v>6908.5</v>
      </c>
      <c r="G43" s="86">
        <v>43405.7</v>
      </c>
      <c r="H43" s="397">
        <v>-10837.3</v>
      </c>
      <c r="I43" s="106">
        <v>-19.979167818889078</v>
      </c>
    </row>
    <row r="44" spans="1:9" ht="12.75">
      <c r="A44" s="8" t="s">
        <v>102</v>
      </c>
      <c r="B44" s="397">
        <v>127156.7</v>
      </c>
      <c r="C44" s="43">
        <v>10836.9</v>
      </c>
      <c r="D44" s="86">
        <v>137993.6</v>
      </c>
      <c r="E44" s="84">
        <v>148061.8</v>
      </c>
      <c r="F44" s="46">
        <v>10239</v>
      </c>
      <c r="G44" s="86">
        <v>158300.8</v>
      </c>
      <c r="H44" s="397">
        <v>20307.2</v>
      </c>
      <c r="I44" s="106">
        <v>14.716044802077763</v>
      </c>
    </row>
    <row r="45" spans="1:9" ht="12.75">
      <c r="A45" s="8" t="s">
        <v>48</v>
      </c>
      <c r="B45" s="397">
        <v>62208.2</v>
      </c>
      <c r="C45" s="43">
        <v>12235.4</v>
      </c>
      <c r="D45" s="86">
        <v>74443.6</v>
      </c>
      <c r="E45" s="84">
        <v>70977.1</v>
      </c>
      <c r="F45" s="46">
        <v>7511</v>
      </c>
      <c r="G45" s="86">
        <v>78488.1</v>
      </c>
      <c r="H45" s="397">
        <v>4044.5000000000146</v>
      </c>
      <c r="I45" s="106">
        <v>5.432972075504161</v>
      </c>
    </row>
    <row r="46" spans="1:9" ht="13.5" customHeight="1">
      <c r="A46" s="256" t="s">
        <v>74</v>
      </c>
      <c r="B46" s="761">
        <v>99898.9</v>
      </c>
      <c r="C46" s="586">
        <v>161638.5</v>
      </c>
      <c r="D46" s="762">
        <v>261537.4</v>
      </c>
      <c r="E46" s="585">
        <v>178790.1</v>
      </c>
      <c r="F46" s="763">
        <v>48145.6</v>
      </c>
      <c r="G46" s="762">
        <v>226935.7</v>
      </c>
      <c r="H46" s="761">
        <v>-34601.7</v>
      </c>
      <c r="I46" s="653">
        <v>-13.230115463409817</v>
      </c>
    </row>
    <row r="47" spans="1:9" ht="12.75">
      <c r="A47" s="8" t="s">
        <v>19</v>
      </c>
      <c r="B47" s="397">
        <v>32582.2</v>
      </c>
      <c r="C47" s="43">
        <v>43045.8</v>
      </c>
      <c r="D47" s="86">
        <v>75628</v>
      </c>
      <c r="E47" s="84">
        <v>25736.8</v>
      </c>
      <c r="F47" s="46">
        <v>25914.9</v>
      </c>
      <c r="G47" s="86">
        <v>51651.7</v>
      </c>
      <c r="H47" s="397">
        <v>-23976.3</v>
      </c>
      <c r="I47" s="106">
        <v>-31.702940709790028</v>
      </c>
    </row>
    <row r="48" spans="1:9" ht="12.75">
      <c r="A48" s="8" t="s">
        <v>47</v>
      </c>
      <c r="B48" s="397">
        <v>18727</v>
      </c>
      <c r="C48" s="43">
        <v>5344.5</v>
      </c>
      <c r="D48" s="86">
        <v>24071.5</v>
      </c>
      <c r="E48" s="84">
        <v>10014</v>
      </c>
      <c r="F48" s="46">
        <v>5149</v>
      </c>
      <c r="G48" s="86">
        <v>15163</v>
      </c>
      <c r="H48" s="397">
        <v>-8908.5</v>
      </c>
      <c r="I48" s="106">
        <v>-37.00849552375215</v>
      </c>
    </row>
    <row r="49" spans="1:9" ht="12.75">
      <c r="A49" s="8" t="s">
        <v>59</v>
      </c>
      <c r="B49" s="397">
        <v>50608.1</v>
      </c>
      <c r="C49" s="43">
        <v>39141.5</v>
      </c>
      <c r="D49" s="86">
        <v>89749.6</v>
      </c>
      <c r="E49" s="84">
        <v>47300.9</v>
      </c>
      <c r="F49" s="46">
        <v>7313</v>
      </c>
      <c r="G49" s="86">
        <v>54613.9</v>
      </c>
      <c r="H49" s="397">
        <v>-35135.7</v>
      </c>
      <c r="I49" s="106">
        <v>-39.1485867346484</v>
      </c>
    </row>
    <row r="50" spans="1:9" ht="12.75">
      <c r="A50" s="8" t="s">
        <v>73</v>
      </c>
      <c r="B50" s="397">
        <v>113428.6</v>
      </c>
      <c r="C50" s="43">
        <v>265116.1</v>
      </c>
      <c r="D50" s="86">
        <v>378544.7</v>
      </c>
      <c r="E50" s="84">
        <v>128564</v>
      </c>
      <c r="F50" s="46">
        <v>160545.4</v>
      </c>
      <c r="G50" s="86">
        <v>289109.4</v>
      </c>
      <c r="H50" s="397">
        <v>-89435.29999999993</v>
      </c>
      <c r="I50" s="106">
        <v>-23.626086958818853</v>
      </c>
    </row>
    <row r="51" spans="1:9" ht="12.75">
      <c r="A51" s="8" t="s">
        <v>30</v>
      </c>
      <c r="B51" s="397">
        <v>68040</v>
      </c>
      <c r="C51" s="43">
        <v>128985.5</v>
      </c>
      <c r="D51" s="86">
        <v>197025.5</v>
      </c>
      <c r="E51" s="84">
        <v>68419.9</v>
      </c>
      <c r="F51" s="46">
        <v>136142.1</v>
      </c>
      <c r="G51" s="86">
        <v>204562</v>
      </c>
      <c r="H51" s="397">
        <v>7536.5</v>
      </c>
      <c r="I51" s="106">
        <v>3.8251393855110125</v>
      </c>
    </row>
    <row r="52" spans="1:9" ht="12.75">
      <c r="A52" s="8" t="s">
        <v>58</v>
      </c>
      <c r="B52" s="397">
        <v>26293.8</v>
      </c>
      <c r="C52" s="43">
        <v>22323.8</v>
      </c>
      <c r="D52" s="86">
        <v>48617.6</v>
      </c>
      <c r="E52" s="84">
        <v>35085.5</v>
      </c>
      <c r="F52" s="46">
        <v>13669.7</v>
      </c>
      <c r="G52" s="86">
        <v>48755.2</v>
      </c>
      <c r="H52" s="397">
        <v>137.59999999999854</v>
      </c>
      <c r="I52" s="106">
        <v>0.2830250773382449</v>
      </c>
    </row>
    <row r="53" spans="1:9" ht="12.75">
      <c r="A53" s="8" t="s">
        <v>83</v>
      </c>
      <c r="B53" s="397">
        <v>37522</v>
      </c>
      <c r="C53" s="43">
        <v>35331.2</v>
      </c>
      <c r="D53" s="86">
        <v>72853.2</v>
      </c>
      <c r="E53" s="84">
        <v>26342.2</v>
      </c>
      <c r="F53" s="46">
        <v>15752</v>
      </c>
      <c r="G53" s="86">
        <v>42094.2</v>
      </c>
      <c r="H53" s="397">
        <v>-30759</v>
      </c>
      <c r="I53" s="106">
        <v>-42.22052016932681</v>
      </c>
    </row>
    <row r="54" spans="1:9" ht="12.75">
      <c r="A54" s="8" t="s">
        <v>46</v>
      </c>
      <c r="B54" s="397">
        <v>28633.8</v>
      </c>
      <c r="C54" s="43">
        <v>4720.5</v>
      </c>
      <c r="D54" s="86">
        <v>33354.3</v>
      </c>
      <c r="E54" s="84">
        <v>29657.5</v>
      </c>
      <c r="F54" s="46">
        <v>3057.5</v>
      </c>
      <c r="G54" s="86">
        <v>32715</v>
      </c>
      <c r="H54" s="397">
        <v>-639.3000000000029</v>
      </c>
      <c r="I54" s="106">
        <v>-1.9166943992228975</v>
      </c>
    </row>
    <row r="55" spans="1:9" ht="12.75">
      <c r="A55" s="8" t="s">
        <v>101</v>
      </c>
      <c r="B55" s="397">
        <v>195238.5</v>
      </c>
      <c r="C55" s="43">
        <v>60620</v>
      </c>
      <c r="D55" s="86">
        <v>255858.5</v>
      </c>
      <c r="E55" s="84">
        <v>234514.4</v>
      </c>
      <c r="F55" s="46">
        <v>54008.5</v>
      </c>
      <c r="G55" s="86">
        <v>288522.9</v>
      </c>
      <c r="H55" s="397">
        <v>32664.4</v>
      </c>
      <c r="I55" s="106">
        <v>12.766587781918531</v>
      </c>
    </row>
    <row r="56" spans="1:9" ht="12.75">
      <c r="A56" s="8" t="s">
        <v>100</v>
      </c>
      <c r="B56" s="397">
        <v>228004.7</v>
      </c>
      <c r="C56" s="43">
        <v>27114.5</v>
      </c>
      <c r="D56" s="86">
        <v>255119.2</v>
      </c>
      <c r="E56" s="84">
        <v>220208.5</v>
      </c>
      <c r="F56" s="46">
        <v>24459</v>
      </c>
      <c r="G56" s="86">
        <v>244667.5</v>
      </c>
      <c r="H56" s="397">
        <v>-10451.7</v>
      </c>
      <c r="I56" s="106">
        <v>-4.096790833461383</v>
      </c>
    </row>
    <row r="57" spans="1:9" ht="12.75">
      <c r="A57" s="8" t="s">
        <v>72</v>
      </c>
      <c r="B57" s="397">
        <v>29101</v>
      </c>
      <c r="C57" s="43">
        <v>53767</v>
      </c>
      <c r="D57" s="86">
        <v>82868</v>
      </c>
      <c r="E57" s="84">
        <v>37226.6</v>
      </c>
      <c r="F57" s="46">
        <v>16285</v>
      </c>
      <c r="G57" s="86">
        <v>53511.6</v>
      </c>
      <c r="H57" s="397">
        <v>-29356.4</v>
      </c>
      <c r="I57" s="106">
        <v>-35.42549596949365</v>
      </c>
    </row>
    <row r="58" spans="1:9" ht="12.75">
      <c r="A58" s="8" t="s">
        <v>71</v>
      </c>
      <c r="B58" s="397">
        <v>135977.6</v>
      </c>
      <c r="C58" s="43">
        <v>156667.9</v>
      </c>
      <c r="D58" s="86">
        <v>292645.5</v>
      </c>
      <c r="E58" s="84">
        <v>201246.5</v>
      </c>
      <c r="F58" s="46">
        <v>89082.5</v>
      </c>
      <c r="G58" s="86">
        <v>290329</v>
      </c>
      <c r="H58" s="397">
        <v>-2316.5</v>
      </c>
      <c r="I58" s="106">
        <v>-0.7915720556099446</v>
      </c>
    </row>
    <row r="59" spans="1:9" ht="12.75">
      <c r="A59" s="8" t="s">
        <v>18</v>
      </c>
      <c r="B59" s="397">
        <v>72484.2</v>
      </c>
      <c r="C59" s="43">
        <v>115030.6</v>
      </c>
      <c r="D59" s="86">
        <v>187514.8</v>
      </c>
      <c r="E59" s="84">
        <v>43483.7</v>
      </c>
      <c r="F59" s="46">
        <v>86956.6</v>
      </c>
      <c r="G59" s="86">
        <v>130440.3</v>
      </c>
      <c r="H59" s="397">
        <v>-57074.5</v>
      </c>
      <c r="I59" s="106">
        <v>-30.437330813354457</v>
      </c>
    </row>
    <row r="60" spans="1:9" ht="12.75">
      <c r="A60" s="8" t="s">
        <v>45</v>
      </c>
      <c r="B60" s="397">
        <v>77317.5</v>
      </c>
      <c r="C60" s="43">
        <v>27867.1</v>
      </c>
      <c r="D60" s="86">
        <v>105184.6</v>
      </c>
      <c r="E60" s="84">
        <v>66834.2</v>
      </c>
      <c r="F60" s="46">
        <v>27042.5</v>
      </c>
      <c r="G60" s="86">
        <v>93876.7</v>
      </c>
      <c r="H60" s="397">
        <v>-11307.9</v>
      </c>
      <c r="I60" s="106">
        <v>-10.750528119135318</v>
      </c>
    </row>
    <row r="61" spans="1:9" ht="12.75">
      <c r="A61" s="8" t="s">
        <v>44</v>
      </c>
      <c r="B61" s="397">
        <v>27834.9</v>
      </c>
      <c r="C61" s="43">
        <v>14696.1</v>
      </c>
      <c r="D61" s="86">
        <v>42531</v>
      </c>
      <c r="E61" s="84">
        <v>8136.3</v>
      </c>
      <c r="F61" s="46">
        <v>7846.8</v>
      </c>
      <c r="G61" s="86">
        <v>15983.1</v>
      </c>
      <c r="H61" s="397">
        <v>-26547.9</v>
      </c>
      <c r="I61" s="106">
        <v>-62.42011709106299</v>
      </c>
    </row>
    <row r="62" spans="1:9" ht="13.5" customHeight="1">
      <c r="A62" s="256" t="s">
        <v>99</v>
      </c>
      <c r="B62" s="761">
        <v>241937.1</v>
      </c>
      <c r="C62" s="586">
        <v>23255.6</v>
      </c>
      <c r="D62" s="762">
        <v>265192.7</v>
      </c>
      <c r="E62" s="585">
        <v>206159.9</v>
      </c>
      <c r="F62" s="763">
        <v>45447.5</v>
      </c>
      <c r="G62" s="762">
        <v>251607.4</v>
      </c>
      <c r="H62" s="761">
        <v>-13585.3</v>
      </c>
      <c r="I62" s="653">
        <v>-5.122803154083799</v>
      </c>
    </row>
    <row r="63" spans="1:9" ht="12.75">
      <c r="A63" s="8" t="s">
        <v>98</v>
      </c>
      <c r="B63" s="397">
        <v>167311</v>
      </c>
      <c r="C63" s="43">
        <v>27967.5</v>
      </c>
      <c r="D63" s="86">
        <v>195278.5</v>
      </c>
      <c r="E63" s="84">
        <v>143441.2</v>
      </c>
      <c r="F63" s="46">
        <v>26207.5</v>
      </c>
      <c r="G63" s="86">
        <v>169648.7</v>
      </c>
      <c r="H63" s="397">
        <v>-25629.8</v>
      </c>
      <c r="I63" s="106">
        <v>-13.124742355149177</v>
      </c>
    </row>
    <row r="64" spans="1:9" ht="12.75">
      <c r="A64" s="8" t="s">
        <v>97</v>
      </c>
      <c r="B64" s="397">
        <v>218222.6</v>
      </c>
      <c r="C64" s="43">
        <v>54298.2</v>
      </c>
      <c r="D64" s="86">
        <v>272520.8</v>
      </c>
      <c r="E64" s="84">
        <v>187265.7</v>
      </c>
      <c r="F64" s="46">
        <v>67526</v>
      </c>
      <c r="G64" s="86">
        <v>254791.7</v>
      </c>
      <c r="H64" s="397">
        <v>-17729.1</v>
      </c>
      <c r="I64" s="106">
        <v>-6.505595169249458</v>
      </c>
    </row>
    <row r="65" spans="1:9" ht="12.75">
      <c r="A65" s="8" t="s">
        <v>43</v>
      </c>
      <c r="B65" s="397">
        <v>19714.4</v>
      </c>
      <c r="C65" s="43">
        <v>6301.4</v>
      </c>
      <c r="D65" s="86">
        <v>26015.8</v>
      </c>
      <c r="E65" s="84">
        <v>16613</v>
      </c>
      <c r="F65" s="46">
        <v>4832</v>
      </c>
      <c r="G65" s="86">
        <v>21445</v>
      </c>
      <c r="H65" s="397">
        <v>-4570.8</v>
      </c>
      <c r="I65" s="106">
        <v>-17.569323257405127</v>
      </c>
    </row>
    <row r="66" spans="1:9" ht="12.75">
      <c r="A66" s="8" t="s">
        <v>42</v>
      </c>
      <c r="B66" s="397">
        <v>47414.5</v>
      </c>
      <c r="C66" s="43">
        <v>20592.7</v>
      </c>
      <c r="D66" s="86">
        <v>68007.2</v>
      </c>
      <c r="E66" s="84">
        <v>43487.1</v>
      </c>
      <c r="F66" s="46">
        <v>13257.5</v>
      </c>
      <c r="G66" s="86">
        <v>56744.6</v>
      </c>
      <c r="H66" s="397">
        <v>-11262.6</v>
      </c>
      <c r="I66" s="106">
        <v>-16.560893552447386</v>
      </c>
    </row>
    <row r="67" spans="1:9" ht="12.75">
      <c r="A67" s="8" t="s">
        <v>41</v>
      </c>
      <c r="B67" s="397">
        <v>77396.1</v>
      </c>
      <c r="C67" s="43">
        <v>30538.5</v>
      </c>
      <c r="D67" s="86">
        <v>107934.6</v>
      </c>
      <c r="E67" s="84">
        <v>65958.5</v>
      </c>
      <c r="F67" s="46">
        <v>23870.8</v>
      </c>
      <c r="G67" s="86">
        <v>89829.3</v>
      </c>
      <c r="H67" s="397">
        <v>-18105.3</v>
      </c>
      <c r="I67" s="106">
        <v>-16.774324452029283</v>
      </c>
    </row>
    <row r="68" spans="1:9" ht="12.75">
      <c r="A68" s="8" t="s">
        <v>40</v>
      </c>
      <c r="B68" s="397">
        <v>68786.5</v>
      </c>
      <c r="C68" s="43">
        <v>32796</v>
      </c>
      <c r="D68" s="86">
        <v>101582.5</v>
      </c>
      <c r="E68" s="84">
        <v>70587.5</v>
      </c>
      <c r="F68" s="46">
        <v>23020.5</v>
      </c>
      <c r="G68" s="86">
        <v>93608</v>
      </c>
      <c r="H68" s="397">
        <v>-7974.5</v>
      </c>
      <c r="I68" s="106">
        <v>-7.850269485393646</v>
      </c>
    </row>
    <row r="69" spans="1:9" ht="12.75">
      <c r="A69" s="8" t="s">
        <v>17</v>
      </c>
      <c r="B69" s="397">
        <v>96334.3</v>
      </c>
      <c r="C69" s="43">
        <v>66705.3</v>
      </c>
      <c r="D69" s="86">
        <v>163039.6</v>
      </c>
      <c r="E69" s="84">
        <v>67741.4</v>
      </c>
      <c r="F69" s="46">
        <v>54898</v>
      </c>
      <c r="G69" s="86">
        <v>122639.4</v>
      </c>
      <c r="H69" s="397">
        <v>-40400.2</v>
      </c>
      <c r="I69" s="106">
        <v>-24.779378752155925</v>
      </c>
    </row>
    <row r="70" spans="1:9" ht="12.75">
      <c r="A70" s="8" t="s">
        <v>57</v>
      </c>
      <c r="B70" s="397">
        <v>83253.5</v>
      </c>
      <c r="C70" s="43">
        <v>87140.5</v>
      </c>
      <c r="D70" s="86">
        <v>170394</v>
      </c>
      <c r="E70" s="84">
        <v>81301.6</v>
      </c>
      <c r="F70" s="46">
        <v>37726</v>
      </c>
      <c r="G70" s="86">
        <v>119027.6</v>
      </c>
      <c r="H70" s="397">
        <v>-51366.4</v>
      </c>
      <c r="I70" s="106">
        <v>-30.145662405953257</v>
      </c>
    </row>
    <row r="71" spans="1:9" ht="12.75">
      <c r="A71" s="8" t="s">
        <v>96</v>
      </c>
      <c r="B71" s="397">
        <v>483596.8</v>
      </c>
      <c r="C71" s="43">
        <v>142473.7</v>
      </c>
      <c r="D71" s="86">
        <v>626070.5</v>
      </c>
      <c r="E71" s="84">
        <v>492678.9</v>
      </c>
      <c r="F71" s="46">
        <v>83579</v>
      </c>
      <c r="G71" s="86">
        <v>576257.9</v>
      </c>
      <c r="H71" s="397">
        <v>-49812.6</v>
      </c>
      <c r="I71" s="106">
        <v>-7.956388298122971</v>
      </c>
    </row>
    <row r="72" spans="1:9" ht="12.75">
      <c r="A72" s="8" t="s">
        <v>29</v>
      </c>
      <c r="B72" s="397">
        <v>350878.2</v>
      </c>
      <c r="C72" s="43">
        <v>115287</v>
      </c>
      <c r="D72" s="86">
        <v>466165.2</v>
      </c>
      <c r="E72" s="84">
        <v>357661.7</v>
      </c>
      <c r="F72" s="46">
        <v>175392.5</v>
      </c>
      <c r="G72" s="86">
        <v>533054.2</v>
      </c>
      <c r="H72" s="397">
        <v>66888.99999999994</v>
      </c>
      <c r="I72" s="106">
        <v>14.348775927503798</v>
      </c>
    </row>
    <row r="73" spans="1:9" ht="12.75">
      <c r="A73" s="8" t="s">
        <v>56</v>
      </c>
      <c r="B73" s="397">
        <v>101663.2</v>
      </c>
      <c r="C73" s="43">
        <v>43539.9</v>
      </c>
      <c r="D73" s="86">
        <v>145203.1</v>
      </c>
      <c r="E73" s="84">
        <v>111443.8</v>
      </c>
      <c r="F73" s="46">
        <v>53789.2</v>
      </c>
      <c r="G73" s="86">
        <v>165233</v>
      </c>
      <c r="H73" s="397">
        <v>20029.9</v>
      </c>
      <c r="I73" s="106">
        <v>13.794402461104477</v>
      </c>
    </row>
    <row r="74" spans="1:9" ht="12.75">
      <c r="A74" s="8" t="s">
        <v>70</v>
      </c>
      <c r="B74" s="397">
        <v>26083.5</v>
      </c>
      <c r="C74" s="43">
        <v>60370.5</v>
      </c>
      <c r="D74" s="86">
        <v>86454</v>
      </c>
      <c r="E74" s="84">
        <v>9210.8</v>
      </c>
      <c r="F74" s="46">
        <v>78574</v>
      </c>
      <c r="G74" s="86">
        <v>87784.8</v>
      </c>
      <c r="H74" s="397">
        <v>1330.8</v>
      </c>
      <c r="I74" s="106">
        <v>1.5393157054618676</v>
      </c>
    </row>
    <row r="75" spans="1:9" ht="12.75">
      <c r="A75" s="8" t="s">
        <v>82</v>
      </c>
      <c r="B75" s="397">
        <v>43930.8</v>
      </c>
      <c r="C75" s="43">
        <v>52418.8</v>
      </c>
      <c r="D75" s="86">
        <v>96349.6</v>
      </c>
      <c r="E75" s="84">
        <v>42120.2</v>
      </c>
      <c r="F75" s="46">
        <v>24332</v>
      </c>
      <c r="G75" s="86">
        <v>66452.2</v>
      </c>
      <c r="H75" s="397">
        <v>-29897.4</v>
      </c>
      <c r="I75" s="106">
        <v>-31.03012363310279</v>
      </c>
    </row>
    <row r="76" spans="1:9" ht="12.75">
      <c r="A76" s="8" t="s">
        <v>95</v>
      </c>
      <c r="B76" s="397">
        <v>214460</v>
      </c>
      <c r="C76" s="43">
        <v>15798.5</v>
      </c>
      <c r="D76" s="86">
        <v>230258.5</v>
      </c>
      <c r="E76" s="84">
        <v>218349</v>
      </c>
      <c r="F76" s="46">
        <v>13779</v>
      </c>
      <c r="G76" s="86">
        <v>232128</v>
      </c>
      <c r="H76" s="397">
        <v>1869.5</v>
      </c>
      <c r="I76" s="106">
        <v>0.8119135667087208</v>
      </c>
    </row>
    <row r="77" spans="1:9" ht="12.75">
      <c r="A77" s="8" t="s">
        <v>28</v>
      </c>
      <c r="B77" s="397">
        <v>227987.1</v>
      </c>
      <c r="C77" s="43">
        <v>116744.7</v>
      </c>
      <c r="D77" s="86">
        <v>344731.8</v>
      </c>
      <c r="E77" s="84">
        <v>233561.8</v>
      </c>
      <c r="F77" s="46">
        <v>118153.5</v>
      </c>
      <c r="G77" s="86">
        <v>351715.3</v>
      </c>
      <c r="H77" s="397">
        <v>6983.5</v>
      </c>
      <c r="I77" s="106">
        <v>2.0257777205352103</v>
      </c>
    </row>
    <row r="78" spans="1:9" ht="12.75">
      <c r="A78" s="8" t="s">
        <v>81</v>
      </c>
      <c r="B78" s="397">
        <v>13792.4</v>
      </c>
      <c r="C78" s="43">
        <v>6638.3</v>
      </c>
      <c r="D78" s="86">
        <v>20430.7</v>
      </c>
      <c r="E78" s="84">
        <v>11859</v>
      </c>
      <c r="F78" s="46">
        <v>2910</v>
      </c>
      <c r="G78" s="86">
        <v>14769</v>
      </c>
      <c r="H78" s="397">
        <v>-5661.7</v>
      </c>
      <c r="I78" s="106">
        <v>-27.711727938837143</v>
      </c>
    </row>
    <row r="79" spans="1:9" ht="12.75">
      <c r="A79" s="8" t="s">
        <v>94</v>
      </c>
      <c r="B79" s="397">
        <v>306007.8</v>
      </c>
      <c r="C79" s="43">
        <v>43349.5</v>
      </c>
      <c r="D79" s="86">
        <v>349357.3</v>
      </c>
      <c r="E79" s="84">
        <v>294460.3</v>
      </c>
      <c r="F79" s="46">
        <v>26019</v>
      </c>
      <c r="G79" s="86">
        <v>320479.3</v>
      </c>
      <c r="H79" s="397">
        <v>-28878</v>
      </c>
      <c r="I79" s="106">
        <v>-8.26603594657962</v>
      </c>
    </row>
    <row r="80" spans="1:9" ht="12.75">
      <c r="A80" s="8" t="s">
        <v>69</v>
      </c>
      <c r="B80" s="397">
        <v>26363.5</v>
      </c>
      <c r="C80" s="43">
        <v>158769.6</v>
      </c>
      <c r="D80" s="86">
        <v>185133.1</v>
      </c>
      <c r="E80" s="84">
        <v>47491.9</v>
      </c>
      <c r="F80" s="46">
        <v>92976.5</v>
      </c>
      <c r="G80" s="86">
        <v>140468.4</v>
      </c>
      <c r="H80" s="397">
        <v>-44664.7</v>
      </c>
      <c r="I80" s="106">
        <v>-24.125723601020027</v>
      </c>
    </row>
    <row r="81" spans="1:9" ht="12.75">
      <c r="A81" s="8" t="s">
        <v>80</v>
      </c>
      <c r="B81" s="397">
        <v>23003.5</v>
      </c>
      <c r="C81" s="43">
        <v>40882.8</v>
      </c>
      <c r="D81" s="86">
        <v>63886.3</v>
      </c>
      <c r="E81" s="84">
        <v>19517.1</v>
      </c>
      <c r="F81" s="46">
        <v>16493.6</v>
      </c>
      <c r="G81" s="86">
        <v>36010.7</v>
      </c>
      <c r="H81" s="397">
        <v>-27875.6</v>
      </c>
      <c r="I81" s="106">
        <v>-43.63314200384121</v>
      </c>
    </row>
    <row r="82" spans="1:9" ht="12.75">
      <c r="A82" s="8" t="s">
        <v>39</v>
      </c>
      <c r="B82" s="397">
        <v>55275.7</v>
      </c>
      <c r="C82" s="43">
        <v>12526.2</v>
      </c>
      <c r="D82" s="86">
        <v>67801.9</v>
      </c>
      <c r="E82" s="84">
        <v>46536.2</v>
      </c>
      <c r="F82" s="46">
        <v>5675.5</v>
      </c>
      <c r="G82" s="86">
        <v>52211.7</v>
      </c>
      <c r="H82" s="397">
        <v>-15590.2</v>
      </c>
      <c r="I82" s="106">
        <v>-22.993750912585043</v>
      </c>
    </row>
    <row r="83" spans="1:9" ht="12.75">
      <c r="A83" s="8" t="s">
        <v>27</v>
      </c>
      <c r="B83" s="397">
        <v>92465.9</v>
      </c>
      <c r="C83" s="43">
        <v>89438.5</v>
      </c>
      <c r="D83" s="86">
        <v>181904.4</v>
      </c>
      <c r="E83" s="84">
        <v>118867.7</v>
      </c>
      <c r="F83" s="46">
        <v>92580</v>
      </c>
      <c r="G83" s="86">
        <v>211447.7</v>
      </c>
      <c r="H83" s="397">
        <v>29543.3</v>
      </c>
      <c r="I83" s="106">
        <v>16.241113463995383</v>
      </c>
    </row>
    <row r="84" spans="1:9" ht="12.75">
      <c r="A84" s="8" t="s">
        <v>93</v>
      </c>
      <c r="B84" s="397">
        <v>94883.2</v>
      </c>
      <c r="C84" s="43">
        <v>16702.5</v>
      </c>
      <c r="D84" s="86">
        <v>111585.7</v>
      </c>
      <c r="E84" s="84">
        <v>125848.9</v>
      </c>
      <c r="F84" s="46">
        <v>27669</v>
      </c>
      <c r="G84" s="86">
        <v>153517.9</v>
      </c>
      <c r="H84" s="397">
        <v>41932.2</v>
      </c>
      <c r="I84" s="106">
        <v>37.578471076490985</v>
      </c>
    </row>
    <row r="85" spans="1:9" ht="12.75">
      <c r="A85" s="8" t="s">
        <v>79</v>
      </c>
      <c r="B85" s="397">
        <v>11153.9</v>
      </c>
      <c r="C85" s="43">
        <v>25288</v>
      </c>
      <c r="D85" s="86">
        <v>36441.9</v>
      </c>
      <c r="E85" s="84">
        <v>12696.6</v>
      </c>
      <c r="F85" s="46">
        <v>13849.5</v>
      </c>
      <c r="G85" s="86">
        <v>26546.1</v>
      </c>
      <c r="H85" s="397">
        <v>-9895.8</v>
      </c>
      <c r="I85" s="106">
        <v>-27.155005639113227</v>
      </c>
    </row>
    <row r="86" spans="1:9" ht="12.75">
      <c r="A86" s="8" t="s">
        <v>68</v>
      </c>
      <c r="B86" s="397">
        <v>5781.4</v>
      </c>
      <c r="C86" s="43">
        <v>53579.5</v>
      </c>
      <c r="D86" s="86">
        <v>59360.9</v>
      </c>
      <c r="E86" s="84">
        <v>22509.3</v>
      </c>
      <c r="F86" s="46">
        <v>29248.5</v>
      </c>
      <c r="G86" s="86">
        <v>51757.8</v>
      </c>
      <c r="H86" s="397">
        <v>-7603.1</v>
      </c>
      <c r="I86" s="106">
        <v>-12.808262677958046</v>
      </c>
    </row>
    <row r="87" spans="1:9" ht="12.75">
      <c r="A87" s="8" t="s">
        <v>38</v>
      </c>
      <c r="B87" s="397">
        <v>23509.5</v>
      </c>
      <c r="C87" s="43">
        <v>12563.6</v>
      </c>
      <c r="D87" s="86">
        <v>36073.1</v>
      </c>
      <c r="E87" s="84">
        <v>33630.2</v>
      </c>
      <c r="F87" s="46">
        <v>5892</v>
      </c>
      <c r="G87" s="86">
        <v>39522.2</v>
      </c>
      <c r="H87" s="397">
        <v>3449.1</v>
      </c>
      <c r="I87" s="106">
        <v>9.561418342199586</v>
      </c>
    </row>
    <row r="88" spans="1:9" ht="12.75">
      <c r="A88" s="8" t="s">
        <v>78</v>
      </c>
      <c r="B88" s="397">
        <v>18304.1</v>
      </c>
      <c r="C88" s="43">
        <v>26869.5</v>
      </c>
      <c r="D88" s="86">
        <v>45173.6</v>
      </c>
      <c r="E88" s="84">
        <v>21032</v>
      </c>
      <c r="F88" s="46">
        <v>13484.6</v>
      </c>
      <c r="G88" s="86">
        <v>34516.6</v>
      </c>
      <c r="H88" s="397">
        <v>-10657</v>
      </c>
      <c r="I88" s="106">
        <v>-23.59121256663184</v>
      </c>
    </row>
    <row r="89" spans="1:9" ht="12.75">
      <c r="A89" s="8" t="s">
        <v>16</v>
      </c>
      <c r="B89" s="397">
        <v>58431.5</v>
      </c>
      <c r="C89" s="43">
        <v>51007.3</v>
      </c>
      <c r="D89" s="86">
        <v>109438.8</v>
      </c>
      <c r="E89" s="84">
        <v>59396.5</v>
      </c>
      <c r="F89" s="46">
        <v>32284</v>
      </c>
      <c r="G89" s="86">
        <v>91680.5</v>
      </c>
      <c r="H89" s="397">
        <v>-17758.3</v>
      </c>
      <c r="I89" s="106">
        <v>-16.226694737149895</v>
      </c>
    </row>
    <row r="90" spans="1:9" ht="12.75">
      <c r="A90" s="8" t="s">
        <v>77</v>
      </c>
      <c r="B90" s="397">
        <v>9211.2</v>
      </c>
      <c r="C90" s="43">
        <v>5175</v>
      </c>
      <c r="D90" s="86">
        <v>14386.2</v>
      </c>
      <c r="E90" s="84">
        <v>8353.1</v>
      </c>
      <c r="F90" s="46">
        <v>2771</v>
      </c>
      <c r="G90" s="86">
        <v>11124.1</v>
      </c>
      <c r="H90" s="397">
        <v>-3262.1</v>
      </c>
      <c r="I90" s="106">
        <v>-22.675202624737597</v>
      </c>
    </row>
    <row r="91" spans="1:9" ht="12.75">
      <c r="A91" s="8" t="s">
        <v>76</v>
      </c>
      <c r="B91" s="397">
        <v>19929.2</v>
      </c>
      <c r="C91" s="43">
        <v>11437.3</v>
      </c>
      <c r="D91" s="86">
        <v>31366.5</v>
      </c>
      <c r="E91" s="84">
        <v>19759.2</v>
      </c>
      <c r="F91" s="46">
        <v>4589.5</v>
      </c>
      <c r="G91" s="86">
        <v>24348.7</v>
      </c>
      <c r="H91" s="397">
        <v>-7017.8</v>
      </c>
      <c r="I91" s="106">
        <v>-22.373551400379384</v>
      </c>
    </row>
    <row r="92" spans="1:9" ht="12.75">
      <c r="A92" s="8" t="s">
        <v>37</v>
      </c>
      <c r="B92" s="397">
        <v>41259.3</v>
      </c>
      <c r="C92" s="43">
        <v>5013</v>
      </c>
      <c r="D92" s="86">
        <v>46272.3</v>
      </c>
      <c r="E92" s="84">
        <v>42461.9</v>
      </c>
      <c r="F92" s="46">
        <v>1955</v>
      </c>
      <c r="G92" s="86">
        <v>44416.9</v>
      </c>
      <c r="H92" s="397">
        <v>-1855.4</v>
      </c>
      <c r="I92" s="106">
        <v>-4.009742329644304</v>
      </c>
    </row>
    <row r="93" spans="1:9" ht="12.75">
      <c r="A93" s="8" t="s">
        <v>36</v>
      </c>
      <c r="B93" s="397">
        <v>60878.6</v>
      </c>
      <c r="C93" s="43">
        <v>24673.8</v>
      </c>
      <c r="D93" s="86">
        <v>85552.4</v>
      </c>
      <c r="E93" s="84">
        <v>38088.4</v>
      </c>
      <c r="F93" s="46">
        <v>20399</v>
      </c>
      <c r="G93" s="86">
        <v>58487.4</v>
      </c>
      <c r="H93" s="397">
        <v>-27065</v>
      </c>
      <c r="I93" s="106">
        <v>-31.635582403299022</v>
      </c>
    </row>
    <row r="94" spans="1:9" ht="12.75">
      <c r="A94" s="8" t="s">
        <v>15</v>
      </c>
      <c r="B94" s="397">
        <v>149081.2</v>
      </c>
      <c r="C94" s="43">
        <v>128332.8</v>
      </c>
      <c r="D94" s="86">
        <v>277414</v>
      </c>
      <c r="E94" s="84">
        <v>121478.9</v>
      </c>
      <c r="F94" s="46">
        <v>109121</v>
      </c>
      <c r="G94" s="86">
        <v>230599.9</v>
      </c>
      <c r="H94" s="397">
        <v>-46814.1</v>
      </c>
      <c r="I94" s="106">
        <v>-16.87517573013619</v>
      </c>
    </row>
    <row r="95" spans="1:9" ht="12.75">
      <c r="A95" s="8" t="s">
        <v>92</v>
      </c>
      <c r="B95" s="397">
        <v>337501.8</v>
      </c>
      <c r="C95" s="43">
        <v>31489</v>
      </c>
      <c r="D95" s="86">
        <v>368990.8</v>
      </c>
      <c r="E95" s="84">
        <v>241872.1</v>
      </c>
      <c r="F95" s="46">
        <v>8671</v>
      </c>
      <c r="G95" s="86">
        <v>250543.1</v>
      </c>
      <c r="H95" s="397">
        <v>-118447.7</v>
      </c>
      <c r="I95" s="106">
        <v>-32.10044803285068</v>
      </c>
    </row>
    <row r="96" spans="1:9" ht="12.75">
      <c r="A96" s="8" t="s">
        <v>91</v>
      </c>
      <c r="B96" s="397">
        <v>69371.1</v>
      </c>
      <c r="C96" s="43">
        <v>2457.1</v>
      </c>
      <c r="D96" s="86">
        <v>71828.2</v>
      </c>
      <c r="E96" s="84">
        <v>86252.4</v>
      </c>
      <c r="F96" s="46">
        <v>9863</v>
      </c>
      <c r="G96" s="86">
        <v>96115.4</v>
      </c>
      <c r="H96" s="397">
        <v>24287.2</v>
      </c>
      <c r="I96" s="106">
        <v>33.81290356712263</v>
      </c>
    </row>
    <row r="97" spans="1:9" ht="12.75">
      <c r="A97" s="8" t="s">
        <v>26</v>
      </c>
      <c r="B97" s="397">
        <v>205759</v>
      </c>
      <c r="C97" s="43">
        <v>89634</v>
      </c>
      <c r="D97" s="86">
        <v>295393</v>
      </c>
      <c r="E97" s="84">
        <v>191240.5</v>
      </c>
      <c r="F97" s="46">
        <v>98152</v>
      </c>
      <c r="G97" s="86">
        <v>289392.5</v>
      </c>
      <c r="H97" s="397">
        <v>-6000.5</v>
      </c>
      <c r="I97" s="106">
        <v>-2.0313616097876386</v>
      </c>
    </row>
    <row r="98" spans="1:9" ht="12.75">
      <c r="A98" s="8" t="s">
        <v>67</v>
      </c>
      <c r="B98" s="397">
        <v>93320.7</v>
      </c>
      <c r="C98" s="43">
        <v>121335.3</v>
      </c>
      <c r="D98" s="86">
        <v>214656</v>
      </c>
      <c r="E98" s="84">
        <v>28169.7</v>
      </c>
      <c r="F98" s="46">
        <v>163862.4</v>
      </c>
      <c r="G98" s="86">
        <v>192032.1</v>
      </c>
      <c r="H98" s="397">
        <v>-22623.9</v>
      </c>
      <c r="I98" s="106">
        <v>-10.539607558139533</v>
      </c>
    </row>
    <row r="99" spans="1:9" ht="12.75">
      <c r="A99" s="8" t="s">
        <v>14</v>
      </c>
      <c r="B99" s="397">
        <v>86327.1</v>
      </c>
      <c r="C99" s="43">
        <v>136941.5</v>
      </c>
      <c r="D99" s="86">
        <v>223268.6</v>
      </c>
      <c r="E99" s="84">
        <v>54503.7</v>
      </c>
      <c r="F99" s="46">
        <v>113170.8</v>
      </c>
      <c r="G99" s="86">
        <v>167674.5</v>
      </c>
      <c r="H99" s="397">
        <v>-55594.1</v>
      </c>
      <c r="I99" s="106">
        <v>-24.900097908976008</v>
      </c>
    </row>
    <row r="100" spans="1:9" ht="12.75">
      <c r="A100" s="8" t="s">
        <v>66</v>
      </c>
      <c r="B100" s="397">
        <v>13973.5</v>
      </c>
      <c r="C100" s="43">
        <v>50744.5</v>
      </c>
      <c r="D100" s="86">
        <v>64718</v>
      </c>
      <c r="E100" s="84">
        <v>12595.4</v>
      </c>
      <c r="F100" s="46">
        <v>46360</v>
      </c>
      <c r="G100" s="86">
        <v>58955.4</v>
      </c>
      <c r="H100" s="397">
        <v>-5762.6</v>
      </c>
      <c r="I100" s="106">
        <v>-8.904168855650667</v>
      </c>
    </row>
    <row r="101" spans="1:9" ht="12.75">
      <c r="A101" s="8" t="s">
        <v>55</v>
      </c>
      <c r="B101" s="397">
        <v>122477.7</v>
      </c>
      <c r="C101" s="43">
        <v>68686.1</v>
      </c>
      <c r="D101" s="86">
        <v>191163.8</v>
      </c>
      <c r="E101" s="84">
        <v>145618.5</v>
      </c>
      <c r="F101" s="46">
        <v>40522</v>
      </c>
      <c r="G101" s="86">
        <v>186140.5</v>
      </c>
      <c r="H101" s="397">
        <v>-5023.299999999988</v>
      </c>
      <c r="I101" s="106">
        <v>-2.627746466642737</v>
      </c>
    </row>
    <row r="102" spans="1:9" ht="12.75">
      <c r="A102" s="8" t="s">
        <v>25</v>
      </c>
      <c r="B102" s="397">
        <v>426241.6</v>
      </c>
      <c r="C102" s="43">
        <v>180144.4</v>
      </c>
      <c r="D102" s="86">
        <v>606386</v>
      </c>
      <c r="E102" s="84">
        <v>406774.8</v>
      </c>
      <c r="F102" s="46">
        <v>163603.5</v>
      </c>
      <c r="G102" s="86">
        <v>570378.3</v>
      </c>
      <c r="H102" s="397">
        <v>-36007.7</v>
      </c>
      <c r="I102" s="106">
        <v>-5.938082343589719</v>
      </c>
    </row>
    <row r="103" spans="1:9" ht="13.5" thickBot="1">
      <c r="A103" s="60" t="s">
        <v>35</v>
      </c>
      <c r="B103" s="400">
        <v>16050.7</v>
      </c>
      <c r="C103" s="87">
        <v>5083.7</v>
      </c>
      <c r="D103" s="90">
        <v>21134.4</v>
      </c>
      <c r="E103" s="89">
        <v>6224.6</v>
      </c>
      <c r="F103" s="399">
        <v>3093.5</v>
      </c>
      <c r="G103" s="90">
        <v>9318.1</v>
      </c>
      <c r="H103" s="400">
        <v>-11816.3</v>
      </c>
      <c r="I103" s="401">
        <v>-55.910269513210686</v>
      </c>
    </row>
    <row r="104" spans="1:9" ht="13.5" thickBot="1">
      <c r="A104" s="155" t="s">
        <v>388</v>
      </c>
      <c r="B104" s="392">
        <v>10809864.499999994</v>
      </c>
      <c r="C104" s="393">
        <v>5480643.599999998</v>
      </c>
      <c r="D104" s="394">
        <v>16290508.099999992</v>
      </c>
      <c r="E104" s="392">
        <v>10371017.2</v>
      </c>
      <c r="F104" s="395">
        <v>4252692.7</v>
      </c>
      <c r="G104" s="394">
        <v>14623709.899999999</v>
      </c>
      <c r="H104" s="393">
        <v>-1666798.1999999937</v>
      </c>
      <c r="I104" s="176">
        <v>-10.231714012652523</v>
      </c>
    </row>
  </sheetData>
  <mergeCells count="5">
    <mergeCell ref="I2:I3"/>
    <mergeCell ref="A2:A3"/>
    <mergeCell ref="B2:D2"/>
    <mergeCell ref="E2:G2"/>
    <mergeCell ref="H2:H3"/>
  </mergeCells>
  <printOptions/>
  <pageMargins left="0.75" right="0.75" top="1" bottom="1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76">
      <selection activeCell="D114" sqref="D114"/>
    </sheetView>
  </sheetViews>
  <sheetFormatPr defaultColWidth="11.421875" defaultRowHeight="12.75"/>
  <cols>
    <col min="1" max="1" width="7.57421875" style="0" customWidth="1"/>
    <col min="2" max="2" width="19.421875" style="0" customWidth="1"/>
  </cols>
  <sheetData>
    <row r="1" ht="12.75">
      <c r="A1" s="15" t="s">
        <v>448</v>
      </c>
    </row>
    <row r="2" ht="12.75">
      <c r="A2" s="15"/>
    </row>
    <row r="3" ht="12.75">
      <c r="A3" s="125" t="s">
        <v>452</v>
      </c>
    </row>
    <row r="4" ht="12.75">
      <c r="A4" t="s">
        <v>453</v>
      </c>
    </row>
    <row r="5" ht="12.75">
      <c r="A5" t="s">
        <v>454</v>
      </c>
    </row>
    <row r="6" ht="13.5" thickBot="1"/>
    <row r="7" spans="1:6" ht="13.5" thickBot="1">
      <c r="A7" s="765" t="s">
        <v>449</v>
      </c>
      <c r="B7" s="766" t="s">
        <v>118</v>
      </c>
      <c r="C7" s="767" t="s">
        <v>206</v>
      </c>
      <c r="D7" s="768"/>
      <c r="E7" s="769" t="s">
        <v>217</v>
      </c>
      <c r="F7" s="770"/>
    </row>
    <row r="8" spans="1:6" ht="45.75" thickBot="1">
      <c r="A8" s="771"/>
      <c r="B8" s="435"/>
      <c r="C8" s="772" t="s">
        <v>450</v>
      </c>
      <c r="D8" s="772" t="s">
        <v>455</v>
      </c>
      <c r="E8" s="772" t="s">
        <v>450</v>
      </c>
      <c r="F8" s="772" t="s">
        <v>455</v>
      </c>
    </row>
    <row r="9" spans="1:6" ht="12.75">
      <c r="A9" s="773">
        <v>1</v>
      </c>
      <c r="B9" s="37" t="s">
        <v>113</v>
      </c>
      <c r="C9" s="774">
        <v>5.3355607452738525</v>
      </c>
      <c r="D9" s="775">
        <v>89.90694671178207</v>
      </c>
      <c r="E9" s="521">
        <v>3.74981543156202</v>
      </c>
      <c r="F9" s="776">
        <v>88.44094015060784</v>
      </c>
    </row>
    <row r="10" spans="1:6" ht="12.75">
      <c r="A10" s="777">
        <v>1</v>
      </c>
      <c r="B10" s="34" t="s">
        <v>112</v>
      </c>
      <c r="C10" s="106">
        <v>14.728356055918843</v>
      </c>
      <c r="D10" s="778">
        <v>75.23012334531238</v>
      </c>
      <c r="E10" s="106">
        <v>24.14836719926238</v>
      </c>
      <c r="F10" s="778">
        <v>63.77933847644168</v>
      </c>
    </row>
    <row r="11" spans="1:6" ht="12.75">
      <c r="A11" s="777">
        <v>1</v>
      </c>
      <c r="B11" s="34" t="s">
        <v>111</v>
      </c>
      <c r="C11" s="106">
        <v>16.665234538960476</v>
      </c>
      <c r="D11" s="778">
        <v>76.31083242917897</v>
      </c>
      <c r="E11" s="106">
        <v>18.785647701957565</v>
      </c>
      <c r="F11" s="778">
        <v>74.5860698561134</v>
      </c>
    </row>
    <row r="12" spans="1:6" ht="12.75">
      <c r="A12" s="777">
        <v>1</v>
      </c>
      <c r="B12" s="34" t="s">
        <v>110</v>
      </c>
      <c r="C12" s="102">
        <v>5.43873132703392</v>
      </c>
      <c r="D12" s="778">
        <v>75.86330059118328</v>
      </c>
      <c r="E12" s="106">
        <v>4.501253078830173</v>
      </c>
      <c r="F12" s="778">
        <v>78.83576115953895</v>
      </c>
    </row>
    <row r="13" spans="1:6" ht="12.75">
      <c r="A13" s="777">
        <v>1</v>
      </c>
      <c r="B13" s="34" t="s">
        <v>109</v>
      </c>
      <c r="C13" s="102">
        <v>3.8654312342315222</v>
      </c>
      <c r="D13" s="778">
        <v>80.8862007853241</v>
      </c>
      <c r="E13" s="106">
        <v>5.928653029086892</v>
      </c>
      <c r="F13" s="778">
        <v>76.08153425918351</v>
      </c>
    </row>
    <row r="14" spans="1:6" ht="12.75">
      <c r="A14" s="777">
        <v>1</v>
      </c>
      <c r="B14" s="34" t="s">
        <v>108</v>
      </c>
      <c r="C14" s="106">
        <v>1.3138599238002093</v>
      </c>
      <c r="D14" s="778">
        <v>79.07219256173799</v>
      </c>
      <c r="E14" s="106">
        <v>0.7871351114437221</v>
      </c>
      <c r="F14" s="778">
        <v>86.76189311957447</v>
      </c>
    </row>
    <row r="15" spans="1:6" ht="12.75">
      <c r="A15" s="777">
        <v>1</v>
      </c>
      <c r="B15" s="34" t="s">
        <v>107</v>
      </c>
      <c r="C15" s="106">
        <v>3.1572402730727775</v>
      </c>
      <c r="D15" s="778">
        <v>73.87017717680469</v>
      </c>
      <c r="E15" s="106">
        <v>4.1472235890431834</v>
      </c>
      <c r="F15" s="778">
        <v>86.99531372279542</v>
      </c>
    </row>
    <row r="16" spans="1:6" ht="12.75">
      <c r="A16" s="777">
        <v>1</v>
      </c>
      <c r="B16" s="34" t="s">
        <v>106</v>
      </c>
      <c r="C16" s="106">
        <v>6.939119209964066</v>
      </c>
      <c r="D16" s="778">
        <v>64.99751479449581</v>
      </c>
      <c r="E16" s="106">
        <v>9.52566061055194</v>
      </c>
      <c r="F16" s="778">
        <v>63.00398977056545</v>
      </c>
    </row>
    <row r="17" spans="1:6" ht="12.75">
      <c r="A17" s="777">
        <v>1</v>
      </c>
      <c r="B17" s="34" t="s">
        <v>105</v>
      </c>
      <c r="C17" s="106">
        <v>1.7804231547719085</v>
      </c>
      <c r="D17" s="778">
        <v>85.47620439449628</v>
      </c>
      <c r="E17" s="106">
        <v>1.1246521622402095</v>
      </c>
      <c r="F17" s="778">
        <v>93.20844077838515</v>
      </c>
    </row>
    <row r="18" spans="1:6" ht="22.5">
      <c r="A18" s="777">
        <v>1</v>
      </c>
      <c r="B18" s="34" t="s">
        <v>104</v>
      </c>
      <c r="C18" s="106">
        <v>2.5966418880208657</v>
      </c>
      <c r="D18" s="778">
        <v>63.82088358195759</v>
      </c>
      <c r="E18" s="106">
        <v>5.280201630304868</v>
      </c>
      <c r="F18" s="778">
        <v>68.68573715866194</v>
      </c>
    </row>
    <row r="19" spans="1:6" ht="12.75">
      <c r="A19" s="777">
        <v>1</v>
      </c>
      <c r="B19" s="34" t="s">
        <v>103</v>
      </c>
      <c r="C19" s="106">
        <v>13.987460385268314</v>
      </c>
      <c r="D19" s="778">
        <v>79.42273084468653</v>
      </c>
      <c r="E19" s="106">
        <v>21.744936736683023</v>
      </c>
      <c r="F19" s="778">
        <v>71.28717013565195</v>
      </c>
    </row>
    <row r="20" spans="1:6" ht="12.75">
      <c r="A20" s="777">
        <v>1</v>
      </c>
      <c r="B20" s="34" t="s">
        <v>102</v>
      </c>
      <c r="C20" s="106">
        <v>0.6385598811832525</v>
      </c>
      <c r="D20" s="778">
        <v>61.43566675036553</v>
      </c>
      <c r="E20" s="106">
        <v>0.32239963989898146</v>
      </c>
      <c r="F20" s="778">
        <v>69.7214766608206</v>
      </c>
    </row>
    <row r="21" spans="1:6" ht="12.75">
      <c r="A21" s="777">
        <v>1</v>
      </c>
      <c r="B21" s="34" t="s">
        <v>101</v>
      </c>
      <c r="C21" s="106">
        <v>8.385812334756029</v>
      </c>
      <c r="D21" s="778">
        <v>85.68273492481033</v>
      </c>
      <c r="E21" s="106">
        <v>7.585081633531732</v>
      </c>
      <c r="F21" s="778">
        <v>85.67115872551626</v>
      </c>
    </row>
    <row r="22" spans="1:6" ht="12.75">
      <c r="A22" s="777">
        <v>1</v>
      </c>
      <c r="B22" s="34" t="s">
        <v>100</v>
      </c>
      <c r="C22" s="106">
        <v>4.193168631382995</v>
      </c>
      <c r="D22" s="778">
        <v>79.39128180663657</v>
      </c>
      <c r="E22" s="106">
        <v>4.692432122661123</v>
      </c>
      <c r="F22" s="778">
        <v>84.01036414248429</v>
      </c>
    </row>
    <row r="23" spans="1:6" ht="22.5">
      <c r="A23" s="777">
        <v>1</v>
      </c>
      <c r="B23" s="34" t="s">
        <v>99</v>
      </c>
      <c r="C23" s="106">
        <v>2.7460780738127566</v>
      </c>
      <c r="D23" s="778">
        <v>85.064812382339</v>
      </c>
      <c r="E23" s="106">
        <v>10.322174523662294</v>
      </c>
      <c r="F23" s="778">
        <v>73.6326919536994</v>
      </c>
    </row>
    <row r="24" spans="1:6" ht="12.75">
      <c r="A24" s="777">
        <v>1</v>
      </c>
      <c r="B24" s="34" t="s">
        <v>98</v>
      </c>
      <c r="C24" s="106">
        <v>1.5275867140130335</v>
      </c>
      <c r="D24" s="778">
        <v>74.78748517872845</v>
      </c>
      <c r="E24" s="106">
        <v>3.6924209646864847</v>
      </c>
      <c r="F24" s="778">
        <v>69.5475093273907</v>
      </c>
    </row>
    <row r="25" spans="1:6" ht="12.75">
      <c r="A25" s="777">
        <v>1</v>
      </c>
      <c r="B25" s="34" t="s">
        <v>97</v>
      </c>
      <c r="C25" s="106">
        <v>5.968741254464278</v>
      </c>
      <c r="D25" s="778">
        <v>84.17979307869422</v>
      </c>
      <c r="E25" s="106">
        <v>6.265616054379445</v>
      </c>
      <c r="F25" s="778">
        <v>84.31981017496601</v>
      </c>
    </row>
    <row r="26" spans="1:6" ht="12.75">
      <c r="A26" s="777">
        <v>1</v>
      </c>
      <c r="B26" s="34" t="s">
        <v>96</v>
      </c>
      <c r="C26" s="106">
        <v>7.078047824624702</v>
      </c>
      <c r="D26" s="778">
        <v>87.87946036296587</v>
      </c>
      <c r="E26" s="106">
        <v>11.341214173307758</v>
      </c>
      <c r="F26" s="778">
        <v>81.39772778797698</v>
      </c>
    </row>
    <row r="27" spans="1:6" ht="12.75">
      <c r="A27" s="777">
        <v>1</v>
      </c>
      <c r="B27" s="34" t="s">
        <v>95</v>
      </c>
      <c r="C27" s="106">
        <v>1.1748459568649754</v>
      </c>
      <c r="D27" s="778">
        <v>84.8152587423715</v>
      </c>
      <c r="E27" s="106">
        <v>1.367572768823671</v>
      </c>
      <c r="F27" s="778">
        <v>93.0671157084436</v>
      </c>
    </row>
    <row r="28" spans="1:6" ht="12.75">
      <c r="A28" s="777">
        <v>1</v>
      </c>
      <c r="B28" s="34" t="s">
        <v>94</v>
      </c>
      <c r="C28" s="106">
        <v>3.3345517628924175</v>
      </c>
      <c r="D28" s="778">
        <v>89.11387180777619</v>
      </c>
      <c r="E28" s="106">
        <v>2.043755019424948</v>
      </c>
      <c r="F28" s="778">
        <v>89.39891871927847</v>
      </c>
    </row>
    <row r="29" spans="1:6" ht="12.75">
      <c r="A29" s="777">
        <v>1</v>
      </c>
      <c r="B29" s="34" t="s">
        <v>93</v>
      </c>
      <c r="C29" s="106">
        <v>12.83871951663578</v>
      </c>
      <c r="D29" s="778">
        <v>47.80251603688633</v>
      </c>
      <c r="E29" s="106">
        <v>25.202935126297245</v>
      </c>
      <c r="F29" s="778">
        <v>52.67645842733641</v>
      </c>
    </row>
    <row r="30" spans="1:6" ht="12.75">
      <c r="A30" s="777">
        <v>1</v>
      </c>
      <c r="B30" s="34" t="s">
        <v>92</v>
      </c>
      <c r="C30" s="106">
        <v>1.6362775923627164</v>
      </c>
      <c r="D30" s="778">
        <v>91.42510263900554</v>
      </c>
      <c r="E30" s="106">
        <v>1.5991412183447926</v>
      </c>
      <c r="F30" s="778">
        <v>92.487026357775</v>
      </c>
    </row>
    <row r="31" spans="1:6" ht="12.75">
      <c r="A31" s="777">
        <v>1</v>
      </c>
      <c r="B31" s="34" t="s">
        <v>91</v>
      </c>
      <c r="C31" s="106">
        <v>0.055048221044934904</v>
      </c>
      <c r="D31" s="778">
        <v>85.95683980129986</v>
      </c>
      <c r="E31" s="106">
        <v>0.4557254656737347</v>
      </c>
      <c r="F31" s="778">
        <v>91.06493851022303</v>
      </c>
    </row>
    <row r="32" spans="1:6" ht="12.75">
      <c r="A32" s="777">
        <v>2</v>
      </c>
      <c r="B32" s="34" t="s">
        <v>90</v>
      </c>
      <c r="C32" s="779">
        <v>44.92129734211146</v>
      </c>
      <c r="D32" s="359">
        <v>42.33106117591715</v>
      </c>
      <c r="E32" s="779">
        <v>62.33995584988963</v>
      </c>
      <c r="F32" s="359">
        <v>29.395550133612176</v>
      </c>
    </row>
    <row r="33" spans="1:6" ht="22.5">
      <c r="A33" s="13">
        <v>2</v>
      </c>
      <c r="B33" s="34" t="s">
        <v>89</v>
      </c>
      <c r="C33" s="780">
        <v>65.53480688845431</v>
      </c>
      <c r="D33" s="553">
        <v>29.839781345929545</v>
      </c>
      <c r="E33" s="780">
        <v>74.60224404969567</v>
      </c>
      <c r="F33" s="553">
        <v>20.84659586125208</v>
      </c>
    </row>
    <row r="34" spans="1:6" ht="12.75">
      <c r="A34" s="777">
        <v>2</v>
      </c>
      <c r="B34" s="34" t="s">
        <v>88</v>
      </c>
      <c r="C34" s="779">
        <v>50.56990314197968</v>
      </c>
      <c r="D34" s="359">
        <v>44.54996456413891</v>
      </c>
      <c r="E34" s="779">
        <v>54.04921790688682</v>
      </c>
      <c r="F34" s="359">
        <v>39.575503767037596</v>
      </c>
    </row>
    <row r="35" spans="1:6" ht="12.75">
      <c r="A35" s="777">
        <v>2</v>
      </c>
      <c r="B35" s="34" t="s">
        <v>87</v>
      </c>
      <c r="C35" s="359">
        <v>26.261569002201608</v>
      </c>
      <c r="D35" s="779">
        <v>63.996314814130415</v>
      </c>
      <c r="E35" s="359">
        <v>43.72175135655651</v>
      </c>
      <c r="F35" s="779">
        <v>52.015818675214206</v>
      </c>
    </row>
    <row r="36" spans="1:6" ht="12.75">
      <c r="A36" s="777">
        <v>2</v>
      </c>
      <c r="B36" s="34" t="s">
        <v>86</v>
      </c>
      <c r="C36" s="380">
        <v>44.7114137901228</v>
      </c>
      <c r="D36" s="779">
        <v>45.455891359241704</v>
      </c>
      <c r="E36" s="779">
        <v>56.99120820056053</v>
      </c>
      <c r="F36" s="359">
        <v>28.77421370769933</v>
      </c>
    </row>
    <row r="37" spans="1:6" ht="12.75">
      <c r="A37" s="777">
        <v>2</v>
      </c>
      <c r="B37" s="34" t="s">
        <v>85</v>
      </c>
      <c r="C37" s="781">
        <v>58.10349320106717</v>
      </c>
      <c r="D37" s="359">
        <v>37.91272646776013</v>
      </c>
      <c r="E37" s="779">
        <v>67.21611000029549</v>
      </c>
      <c r="F37" s="359">
        <v>26.315782993686405</v>
      </c>
    </row>
    <row r="38" spans="1:6" ht="12.75">
      <c r="A38" s="777">
        <v>2</v>
      </c>
      <c r="B38" s="34" t="s">
        <v>84</v>
      </c>
      <c r="C38" s="779">
        <v>67.541369849441</v>
      </c>
      <c r="D38" s="359">
        <v>23.546245204419584</v>
      </c>
      <c r="E38" s="779">
        <v>71.34136400283785</v>
      </c>
      <c r="F38" s="359">
        <v>13.987241553615176</v>
      </c>
    </row>
    <row r="39" spans="1:6" ht="12.75">
      <c r="A39" s="777">
        <v>2</v>
      </c>
      <c r="B39" s="34" t="s">
        <v>83</v>
      </c>
      <c r="C39" s="779">
        <v>51.41970421918255</v>
      </c>
      <c r="D39" s="359">
        <v>36.18204555409984</v>
      </c>
      <c r="E39" s="779">
        <v>50.08260156474967</v>
      </c>
      <c r="F39" s="359">
        <v>25.09597103490132</v>
      </c>
    </row>
    <row r="40" spans="1:6" ht="12.75">
      <c r="A40" s="777">
        <v>2</v>
      </c>
      <c r="B40" s="34" t="s">
        <v>82</v>
      </c>
      <c r="C40" s="779">
        <v>61.595622743160796</v>
      </c>
      <c r="D40" s="359">
        <v>33.741915126911806</v>
      </c>
      <c r="E40" s="779">
        <v>70.80957020845207</v>
      </c>
      <c r="F40" s="359">
        <v>23.366845214632047</v>
      </c>
    </row>
    <row r="41" spans="1:6" ht="12.75">
      <c r="A41" s="777">
        <v>2</v>
      </c>
      <c r="B41" s="34" t="s">
        <v>81</v>
      </c>
      <c r="C41" s="779">
        <v>67.23596394641127</v>
      </c>
      <c r="D41" s="359">
        <v>23.36039753620852</v>
      </c>
      <c r="E41" s="779">
        <v>76.18543826016402</v>
      </c>
      <c r="F41" s="359">
        <v>16.783126191063317</v>
      </c>
    </row>
    <row r="42" spans="1:6" ht="12.75">
      <c r="A42" s="777">
        <v>2</v>
      </c>
      <c r="B42" s="34" t="s">
        <v>80</v>
      </c>
      <c r="C42" s="779">
        <v>57.87838657804212</v>
      </c>
      <c r="D42" s="359">
        <v>36.84849540535116</v>
      </c>
      <c r="E42" s="779">
        <v>72.49601702024539</v>
      </c>
      <c r="F42" s="359">
        <v>19.65466105510894</v>
      </c>
    </row>
    <row r="43" spans="1:6" ht="12.75">
      <c r="A43" s="777">
        <v>2</v>
      </c>
      <c r="B43" s="34" t="s">
        <v>79</v>
      </c>
      <c r="C43" s="779">
        <v>73.03527425419612</v>
      </c>
      <c r="D43" s="359">
        <v>23.519977384823303</v>
      </c>
      <c r="E43" s="779">
        <v>76.74936685618545</v>
      </c>
      <c r="F43" s="359">
        <v>19.03993091542088</v>
      </c>
    </row>
    <row r="44" spans="1:6" ht="12.75">
      <c r="A44" s="777">
        <v>2</v>
      </c>
      <c r="B44" s="34" t="s">
        <v>78</v>
      </c>
      <c r="C44" s="359">
        <v>44.30417727005012</v>
      </c>
      <c r="D44" s="779">
        <v>50.200140020225135</v>
      </c>
      <c r="E44" s="779">
        <v>58.991797365999886</v>
      </c>
      <c r="F44" s="359">
        <v>37.273174924733596</v>
      </c>
    </row>
    <row r="45" spans="1:6" ht="12.75">
      <c r="A45" s="777">
        <v>2</v>
      </c>
      <c r="B45" s="34" t="s">
        <v>77</v>
      </c>
      <c r="C45" s="779">
        <v>67.6573953768889</v>
      </c>
      <c r="D45" s="359">
        <v>26.779272319783175</v>
      </c>
      <c r="E45" s="779">
        <v>75.71298100914235</v>
      </c>
      <c r="F45" s="359">
        <v>20.94756564886215</v>
      </c>
    </row>
    <row r="46" spans="1:6" ht="12.75">
      <c r="A46" s="777">
        <v>2</v>
      </c>
      <c r="B46" s="34" t="s">
        <v>76</v>
      </c>
      <c r="C46" s="779">
        <v>48.741394337818335</v>
      </c>
      <c r="D46" s="359">
        <v>27.670887013963135</v>
      </c>
      <c r="E46" s="779">
        <v>59.544705797316475</v>
      </c>
      <c r="F46" s="359">
        <v>23.157214975101102</v>
      </c>
    </row>
    <row r="47" spans="1:6" ht="12.75">
      <c r="A47" s="777">
        <v>5</v>
      </c>
      <c r="B47" s="34" t="s">
        <v>75</v>
      </c>
      <c r="C47" s="359">
        <v>5.5286239657333835</v>
      </c>
      <c r="D47" s="779">
        <v>44.21867692845748</v>
      </c>
      <c r="E47" s="359">
        <v>11.5239435649163</v>
      </c>
      <c r="F47" s="779">
        <v>58.27942425304931</v>
      </c>
    </row>
    <row r="48" spans="1:6" ht="22.5">
      <c r="A48" s="13">
        <v>5</v>
      </c>
      <c r="B48" s="665" t="s">
        <v>74</v>
      </c>
      <c r="C48" s="782">
        <v>21.592261251624993</v>
      </c>
      <c r="D48" s="783">
        <v>63.42036402205598</v>
      </c>
      <c r="E48" s="782">
        <v>21.98781711246867</v>
      </c>
      <c r="F48" s="783">
        <v>62.22109443095027</v>
      </c>
    </row>
    <row r="49" spans="1:6" ht="12.75">
      <c r="A49" s="777">
        <v>5</v>
      </c>
      <c r="B49" s="34" t="s">
        <v>73</v>
      </c>
      <c r="C49" s="359">
        <v>24.90207698506137</v>
      </c>
      <c r="D49" s="779">
        <v>57.63992895823069</v>
      </c>
      <c r="E49" s="359">
        <v>32.428009261592955</v>
      </c>
      <c r="F49" s="779">
        <v>48.577895171941</v>
      </c>
    </row>
    <row r="50" spans="1:6" ht="12.75">
      <c r="A50" s="777">
        <v>5</v>
      </c>
      <c r="B50" s="34" t="s">
        <v>72</v>
      </c>
      <c r="C50" s="359">
        <v>27.01186000753869</v>
      </c>
      <c r="D50" s="779">
        <v>63.616745725706714</v>
      </c>
      <c r="E50" s="779">
        <v>42.159508310994525</v>
      </c>
      <c r="F50" s="359">
        <v>36.67763101528406</v>
      </c>
    </row>
    <row r="51" spans="1:6" ht="12.75">
      <c r="A51" s="777">
        <v>5</v>
      </c>
      <c r="B51" s="34" t="s">
        <v>71</v>
      </c>
      <c r="C51" s="359">
        <v>21.868556457470255</v>
      </c>
      <c r="D51" s="779">
        <v>52.67704863589277</v>
      </c>
      <c r="E51" s="359">
        <v>25.16719540847019</v>
      </c>
      <c r="F51" s="779">
        <v>51.71848360092852</v>
      </c>
    </row>
    <row r="52" spans="1:6" ht="12.75">
      <c r="A52" s="777">
        <v>5</v>
      </c>
      <c r="B52" s="34" t="s">
        <v>70</v>
      </c>
      <c r="C52" s="359">
        <v>12.771223976913019</v>
      </c>
      <c r="D52" s="779">
        <v>50.35221623951287</v>
      </c>
      <c r="E52" s="359">
        <v>26.405421954128094</v>
      </c>
      <c r="F52" s="779">
        <v>58.67999294113873</v>
      </c>
    </row>
    <row r="53" spans="1:6" ht="12.75">
      <c r="A53" s="777">
        <v>5</v>
      </c>
      <c r="B53" s="34" t="s">
        <v>69</v>
      </c>
      <c r="C53" s="359">
        <v>21.70492061959025</v>
      </c>
      <c r="D53" s="779">
        <v>50.367376698846876</v>
      </c>
      <c r="E53" s="359">
        <v>31.03260908284317</v>
      </c>
      <c r="F53" s="779">
        <v>38.490039934522066</v>
      </c>
    </row>
    <row r="54" spans="1:6" ht="12.75">
      <c r="A54" s="777">
        <v>5</v>
      </c>
      <c r="B54" s="34" t="s">
        <v>68</v>
      </c>
      <c r="C54" s="359">
        <v>17.75590302319835</v>
      </c>
      <c r="D54" s="779">
        <v>68.22268576780964</v>
      </c>
      <c r="E54" s="359">
        <v>15.217410599376924</v>
      </c>
      <c r="F54" s="779">
        <v>57.423424782766915</v>
      </c>
    </row>
    <row r="55" spans="1:6" ht="12.75">
      <c r="A55" s="777">
        <v>5</v>
      </c>
      <c r="B55" s="34" t="s">
        <v>67</v>
      </c>
      <c r="C55" s="359">
        <v>5.416688031656727</v>
      </c>
      <c r="D55" s="779">
        <v>42.171248793983146</v>
      </c>
      <c r="E55" s="359">
        <v>31.222334038560945</v>
      </c>
      <c r="F55" s="779">
        <v>47.08843495378749</v>
      </c>
    </row>
    <row r="56" spans="1:6" ht="12.75">
      <c r="A56" s="777">
        <v>5</v>
      </c>
      <c r="B56" s="34" t="s">
        <v>66</v>
      </c>
      <c r="C56" s="359">
        <v>11.928008782171261</v>
      </c>
      <c r="D56" s="779">
        <v>53.74097577097267</v>
      </c>
      <c r="E56" s="359">
        <v>17.556496724398105</v>
      </c>
      <c r="F56" s="779">
        <v>53.75488376970034</v>
      </c>
    </row>
    <row r="57" spans="1:6" ht="12.75">
      <c r="A57" s="777">
        <v>6</v>
      </c>
      <c r="B57" s="34" t="s">
        <v>65</v>
      </c>
      <c r="C57" s="359">
        <v>41.80564299895202</v>
      </c>
      <c r="D57" s="779">
        <v>44.54547648884536</v>
      </c>
      <c r="E57" s="779">
        <v>55.693553186065756</v>
      </c>
      <c r="F57" s="359">
        <v>21.096757197772828</v>
      </c>
    </row>
    <row r="58" spans="1:6" ht="12.75">
      <c r="A58" s="777">
        <v>6</v>
      </c>
      <c r="B58" s="34" t="s">
        <v>64</v>
      </c>
      <c r="C58" s="359">
        <v>5.364950102338093</v>
      </c>
      <c r="D58" s="779">
        <v>46.30282205551099</v>
      </c>
      <c r="E58" s="359">
        <v>7.931527145849386</v>
      </c>
      <c r="F58" s="779">
        <v>61.67078034238238</v>
      </c>
    </row>
    <row r="59" spans="1:6" ht="12.75">
      <c r="A59" s="777">
        <v>6</v>
      </c>
      <c r="B59" s="34" t="s">
        <v>63</v>
      </c>
      <c r="C59" s="359">
        <v>37.16031248742634</v>
      </c>
      <c r="D59" s="779">
        <v>42.09847615934733</v>
      </c>
      <c r="E59" s="779">
        <v>46.43392002606109</v>
      </c>
      <c r="F59" s="359">
        <v>22.13130783496458</v>
      </c>
    </row>
    <row r="60" spans="1:6" ht="12.75">
      <c r="A60" s="777">
        <v>6</v>
      </c>
      <c r="B60" s="34" t="s">
        <v>62</v>
      </c>
      <c r="C60" s="359">
        <v>9.832445892494887</v>
      </c>
      <c r="D60" s="779">
        <v>37.73487427757713</v>
      </c>
      <c r="E60" s="359">
        <v>16.461940230659298</v>
      </c>
      <c r="F60" s="779">
        <v>34.045154618582714</v>
      </c>
    </row>
    <row r="61" spans="1:6" ht="12.75">
      <c r="A61" s="777">
        <v>6</v>
      </c>
      <c r="B61" s="34" t="s">
        <v>61</v>
      </c>
      <c r="C61" s="380">
        <v>41.160174867399064</v>
      </c>
      <c r="D61" s="779">
        <v>48.28486448688409</v>
      </c>
      <c r="E61" s="779">
        <v>51.94031787156479</v>
      </c>
      <c r="F61" s="359">
        <v>30.683781139319073</v>
      </c>
    </row>
    <row r="62" spans="1:6" ht="12.75">
      <c r="A62" s="777">
        <v>6</v>
      </c>
      <c r="B62" s="34" t="s">
        <v>60</v>
      </c>
      <c r="C62" s="380">
        <v>9.861772854719426</v>
      </c>
      <c r="D62" s="779">
        <v>53.81480517610839</v>
      </c>
      <c r="E62" s="359">
        <v>23.187798395748136</v>
      </c>
      <c r="F62" s="779">
        <v>63.330775048465405</v>
      </c>
    </row>
    <row r="63" spans="1:6" ht="12.75">
      <c r="A63" s="777">
        <v>6</v>
      </c>
      <c r="B63" s="34" t="s">
        <v>59</v>
      </c>
      <c r="C63" s="359">
        <v>30.147774469620618</v>
      </c>
      <c r="D63" s="779">
        <v>43.00904607667098</v>
      </c>
      <c r="E63" s="779">
        <v>34.34342940202028</v>
      </c>
      <c r="F63" s="359">
        <v>33.39639936575221</v>
      </c>
    </row>
    <row r="64" spans="1:6" ht="12.75">
      <c r="A64" s="777">
        <v>6</v>
      </c>
      <c r="B64" s="34" t="s">
        <v>58</v>
      </c>
      <c r="C64" s="359">
        <v>6.588133916943294</v>
      </c>
      <c r="D64" s="779">
        <v>31.737936932261423</v>
      </c>
      <c r="E64" s="359">
        <v>24.274504680367052</v>
      </c>
      <c r="F64" s="779">
        <v>37.4699887794156</v>
      </c>
    </row>
    <row r="65" spans="1:6" ht="12.75">
      <c r="A65" s="777">
        <v>6</v>
      </c>
      <c r="B65" s="34" t="s">
        <v>57</v>
      </c>
      <c r="C65" s="359">
        <v>17.660305897422532</v>
      </c>
      <c r="D65" s="779">
        <v>41.7004699544142</v>
      </c>
      <c r="E65" s="359">
        <v>21.79191215424379</v>
      </c>
      <c r="F65" s="779">
        <v>31.847190337823015</v>
      </c>
    </row>
    <row r="66" spans="1:6" ht="12.75">
      <c r="A66" s="777">
        <v>6</v>
      </c>
      <c r="B66" s="34" t="s">
        <v>56</v>
      </c>
      <c r="C66" s="359">
        <v>4.033662570771048</v>
      </c>
      <c r="D66" s="779">
        <v>34.03552370223584</v>
      </c>
      <c r="E66" s="359">
        <v>26.4606752765055</v>
      </c>
      <c r="F66" s="779">
        <v>33.249883135513905</v>
      </c>
    </row>
    <row r="67" spans="1:6" ht="12.75">
      <c r="A67" s="777">
        <v>6</v>
      </c>
      <c r="B67" s="34" t="s">
        <v>55</v>
      </c>
      <c r="C67" s="359">
        <v>14.170867128288933</v>
      </c>
      <c r="D67" s="779">
        <v>47.95080599950084</v>
      </c>
      <c r="E67" s="359">
        <v>23.855875938271858</v>
      </c>
      <c r="F67" s="779">
        <v>51.226513103125626</v>
      </c>
    </row>
    <row r="68" spans="1:6" ht="12.75">
      <c r="A68" s="777">
        <v>7</v>
      </c>
      <c r="B68" s="34" t="s">
        <v>54</v>
      </c>
      <c r="C68" s="359">
        <v>2.371328482888709</v>
      </c>
      <c r="D68" s="779">
        <v>61.70304500134735</v>
      </c>
      <c r="E68" s="359">
        <v>0</v>
      </c>
      <c r="F68" s="779">
        <v>76.76567746867235</v>
      </c>
    </row>
    <row r="69" spans="1:6" ht="12.75">
      <c r="A69" s="777">
        <v>7</v>
      </c>
      <c r="B69" s="34" t="s">
        <v>53</v>
      </c>
      <c r="C69" s="359">
        <v>0.8502170193473251</v>
      </c>
      <c r="D69" s="779">
        <v>83.08538419346692</v>
      </c>
      <c r="E69" s="359">
        <v>0.8914788792426126</v>
      </c>
      <c r="F69" s="779">
        <v>91.0334479178114</v>
      </c>
    </row>
    <row r="70" spans="1:6" ht="12.75">
      <c r="A70" s="777">
        <v>7</v>
      </c>
      <c r="B70" s="34" t="s">
        <v>52</v>
      </c>
      <c r="C70" s="359">
        <v>6.587333959955309</v>
      </c>
      <c r="D70" s="779">
        <v>26.674233422597403</v>
      </c>
      <c r="E70" s="359">
        <v>14.23925369621499</v>
      </c>
      <c r="F70" s="779">
        <v>30.368016774718104</v>
      </c>
    </row>
    <row r="71" spans="1:6" ht="12.75">
      <c r="A71" s="777">
        <v>7</v>
      </c>
      <c r="B71" s="34" t="s">
        <v>51</v>
      </c>
      <c r="C71" s="359">
        <v>5.8224107196795</v>
      </c>
      <c r="D71" s="779">
        <v>83.2536651365898</v>
      </c>
      <c r="E71" s="359">
        <v>8.992371766204768</v>
      </c>
      <c r="F71" s="779">
        <v>84.47762202439361</v>
      </c>
    </row>
    <row r="72" spans="1:6" ht="12.75">
      <c r="A72" s="777">
        <v>7</v>
      </c>
      <c r="B72" s="34" t="s">
        <v>50</v>
      </c>
      <c r="C72" s="359">
        <v>30.453523855974375</v>
      </c>
      <c r="D72" s="779">
        <v>62.08507169864379</v>
      </c>
      <c r="E72" s="779">
        <v>50.72386629763679</v>
      </c>
      <c r="F72" s="359">
        <v>43.90391029735292</v>
      </c>
    </row>
    <row r="73" spans="1:6" ht="12.75">
      <c r="A73" s="777">
        <v>7</v>
      </c>
      <c r="B73" s="34" t="s">
        <v>49</v>
      </c>
      <c r="C73" s="359">
        <v>4.731220575934035</v>
      </c>
      <c r="D73" s="779">
        <v>87.42483314610453</v>
      </c>
      <c r="E73" s="359">
        <v>4.267110586648685</v>
      </c>
      <c r="F73" s="779">
        <v>91.46514666217126</v>
      </c>
    </row>
    <row r="74" spans="1:6" ht="12.75">
      <c r="A74" s="777">
        <v>7</v>
      </c>
      <c r="B74" s="34" t="s">
        <v>48</v>
      </c>
      <c r="C74" s="359">
        <v>4.93713455572812</v>
      </c>
      <c r="D74" s="779">
        <v>74.68767933607026</v>
      </c>
      <c r="E74" s="359">
        <v>2.7922691412605256</v>
      </c>
      <c r="F74" s="779">
        <v>78.9708487987065</v>
      </c>
    </row>
    <row r="75" spans="1:6" ht="12.75">
      <c r="A75" s="777">
        <v>7</v>
      </c>
      <c r="B75" s="34" t="s">
        <v>47</v>
      </c>
      <c r="C75" s="359">
        <v>8.025203927123528</v>
      </c>
      <c r="D75" s="779">
        <v>78.38453898630718</v>
      </c>
      <c r="E75" s="359">
        <v>14.618742990271821</v>
      </c>
      <c r="F75" s="779">
        <v>72.9878169119169</v>
      </c>
    </row>
    <row r="76" spans="1:6" ht="12.75">
      <c r="A76" s="777">
        <v>7</v>
      </c>
      <c r="B76" s="34" t="s">
        <v>46</v>
      </c>
      <c r="C76" s="359">
        <v>2.3686052996950244</v>
      </c>
      <c r="D76" s="779">
        <v>79.16149473709194</v>
      </c>
      <c r="E76" s="359">
        <v>4.709647285154714</v>
      </c>
      <c r="F76" s="779">
        <v>75.64616601229207</v>
      </c>
    </row>
    <row r="77" spans="1:6" ht="12.75">
      <c r="A77" s="777">
        <v>7</v>
      </c>
      <c r="B77" s="34" t="s">
        <v>45</v>
      </c>
      <c r="C77" s="359">
        <v>14.279211703914555</v>
      </c>
      <c r="D77" s="779">
        <v>67.43380646484852</v>
      </c>
      <c r="E77" s="359">
        <v>17.982705941997143</v>
      </c>
      <c r="F77" s="779">
        <v>66.75064118562635</v>
      </c>
    </row>
    <row r="78" spans="1:6" ht="12.75">
      <c r="A78" s="777">
        <v>7</v>
      </c>
      <c r="B78" s="34" t="s">
        <v>44</v>
      </c>
      <c r="C78" s="359">
        <v>21.22299468048711</v>
      </c>
      <c r="D78" s="779">
        <v>67.67699752244044</v>
      </c>
      <c r="E78" s="359">
        <v>32.456460391800626</v>
      </c>
      <c r="F78" s="779">
        <v>59.50388301080394</v>
      </c>
    </row>
    <row r="79" spans="1:6" ht="12.75">
      <c r="A79" s="777">
        <v>7</v>
      </c>
      <c r="B79" s="34" t="s">
        <v>43</v>
      </c>
      <c r="C79" s="359">
        <v>4.795857051476717</v>
      </c>
      <c r="D79" s="779">
        <v>84.04719291330952</v>
      </c>
      <c r="E79" s="359">
        <v>13.495833824838341</v>
      </c>
      <c r="F79" s="779">
        <v>76.6569080581799</v>
      </c>
    </row>
    <row r="80" spans="1:6" ht="12.75">
      <c r="A80" s="777">
        <v>7</v>
      </c>
      <c r="B80" s="34" t="s">
        <v>42</v>
      </c>
      <c r="C80" s="359">
        <v>14.482470192174347</v>
      </c>
      <c r="D80" s="779">
        <v>74.26126058247424</v>
      </c>
      <c r="E80" s="359">
        <v>21.213969414925867</v>
      </c>
      <c r="F80" s="779">
        <v>68.80501893985323</v>
      </c>
    </row>
    <row r="81" spans="1:6" ht="12.75">
      <c r="A81" s="777">
        <v>7</v>
      </c>
      <c r="B81" s="34" t="s">
        <v>41</v>
      </c>
      <c r="C81" s="359">
        <v>7.597657539169359</v>
      </c>
      <c r="D81" s="779">
        <v>65.96550114042788</v>
      </c>
      <c r="E81" s="359">
        <v>9.973693646358825</v>
      </c>
      <c r="F81" s="779">
        <v>63.78087268931877</v>
      </c>
    </row>
    <row r="82" spans="1:6" ht="12.75">
      <c r="A82" s="777">
        <v>7</v>
      </c>
      <c r="B82" s="34" t="s">
        <v>40</v>
      </c>
      <c r="C82" s="359">
        <v>17.230501665891996</v>
      </c>
      <c r="D82" s="779">
        <v>70.89462657359445</v>
      </c>
      <c r="E82" s="359">
        <v>16.15941757316384</v>
      </c>
      <c r="F82" s="779">
        <v>67.48837799490131</v>
      </c>
    </row>
    <row r="83" spans="1:6" ht="12.75">
      <c r="A83" s="777">
        <v>7</v>
      </c>
      <c r="B83" s="34" t="s">
        <v>39</v>
      </c>
      <c r="C83" s="359">
        <v>14.4794378727121</v>
      </c>
      <c r="D83" s="779">
        <v>47.30105510488261</v>
      </c>
      <c r="E83" s="359">
        <v>15.142066289019773</v>
      </c>
      <c r="F83" s="779">
        <v>38.40589464578501</v>
      </c>
    </row>
    <row r="84" spans="1:6" ht="12.75">
      <c r="A84" s="777">
        <v>7</v>
      </c>
      <c r="B84" s="34" t="s">
        <v>38</v>
      </c>
      <c r="C84" s="359">
        <v>45.66857409461972</v>
      </c>
      <c r="D84" s="779">
        <v>50.08990970149979</v>
      </c>
      <c r="E84" s="779">
        <v>52.087427288555965</v>
      </c>
      <c r="F84" s="359">
        <v>44.25357048881125</v>
      </c>
    </row>
    <row r="85" spans="1:6" ht="12.75">
      <c r="A85" s="777">
        <v>7</v>
      </c>
      <c r="B85" s="34" t="s">
        <v>37</v>
      </c>
      <c r="C85" s="359">
        <v>2.383781263629664</v>
      </c>
      <c r="D85" s="779">
        <v>86.9897805718067</v>
      </c>
      <c r="E85" s="359"/>
      <c r="F85" s="779">
        <v>91.802699295207</v>
      </c>
    </row>
    <row r="86" spans="1:6" ht="12.75">
      <c r="A86" s="777">
        <v>7</v>
      </c>
      <c r="B86" s="34" t="s">
        <v>36</v>
      </c>
      <c r="C86" s="359">
        <v>17.41216979041737</v>
      </c>
      <c r="D86" s="779">
        <v>75.22359818096767</v>
      </c>
      <c r="E86" s="359">
        <v>19.935203158903164</v>
      </c>
      <c r="F86" s="779">
        <v>66.86306923018884</v>
      </c>
    </row>
    <row r="87" spans="1:6" ht="12.75">
      <c r="A87" s="96">
        <v>7</v>
      </c>
      <c r="B87" s="34" t="s">
        <v>35</v>
      </c>
      <c r="C87" s="359">
        <v>29.904954357692894</v>
      </c>
      <c r="D87" s="779">
        <v>33.68096282319343</v>
      </c>
      <c r="E87" s="779">
        <v>45.367170873475374</v>
      </c>
      <c r="F87" s="359">
        <v>26.654214055241543</v>
      </c>
    </row>
    <row r="88" spans="1:6" ht="12.75">
      <c r="A88" s="777">
        <v>8</v>
      </c>
      <c r="B88" s="34" t="s">
        <v>34</v>
      </c>
      <c r="C88" s="106">
        <v>31.408812698178323</v>
      </c>
      <c r="D88" s="778">
        <v>61.83117503621165</v>
      </c>
      <c r="E88" s="106">
        <v>36.3508616801708</v>
      </c>
      <c r="F88" s="778">
        <v>49.14205225845295</v>
      </c>
    </row>
    <row r="89" spans="1:6" ht="12.75">
      <c r="A89" s="777">
        <v>8</v>
      </c>
      <c r="B89" s="34" t="s">
        <v>33</v>
      </c>
      <c r="C89" s="106">
        <v>15.138744358217702</v>
      </c>
      <c r="D89" s="778">
        <v>70.17712351824879</v>
      </c>
      <c r="E89" s="106">
        <v>12.732901170008828</v>
      </c>
      <c r="F89" s="778">
        <v>80.3623463533599</v>
      </c>
    </row>
    <row r="90" spans="1:6" ht="22.5">
      <c r="A90" s="13">
        <v>8</v>
      </c>
      <c r="B90" s="34" t="s">
        <v>32</v>
      </c>
      <c r="C90" s="784">
        <v>22.548770704065156</v>
      </c>
      <c r="D90" s="785">
        <v>70.3567547805953</v>
      </c>
      <c r="E90" s="653">
        <v>26.981582436448555</v>
      </c>
      <c r="F90" s="785">
        <v>68.78601997283297</v>
      </c>
    </row>
    <row r="91" spans="1:6" ht="12.75">
      <c r="A91" s="777">
        <v>8</v>
      </c>
      <c r="B91" s="34" t="s">
        <v>31</v>
      </c>
      <c r="C91" s="102">
        <v>32.474618449306924</v>
      </c>
      <c r="D91" s="778">
        <v>57.369306901545805</v>
      </c>
      <c r="E91" s="106">
        <v>41.774466412618125</v>
      </c>
      <c r="F91" s="778">
        <v>54.529051708386625</v>
      </c>
    </row>
    <row r="92" spans="1:6" ht="12.75">
      <c r="A92" s="777">
        <v>8</v>
      </c>
      <c r="B92" s="34" t="s">
        <v>30</v>
      </c>
      <c r="C92" s="359">
        <v>20.774752013321656</v>
      </c>
      <c r="D92" s="779">
        <v>56.56694563672643</v>
      </c>
      <c r="E92" s="359">
        <v>31.02809760744345</v>
      </c>
      <c r="F92" s="779">
        <v>52.102640382972055</v>
      </c>
    </row>
    <row r="93" spans="1:6" ht="12.75">
      <c r="A93" s="777">
        <v>8</v>
      </c>
      <c r="B93" s="34" t="s">
        <v>29</v>
      </c>
      <c r="C93" s="106">
        <v>11.046160213744654</v>
      </c>
      <c r="D93" s="778">
        <v>37.493723434433726</v>
      </c>
      <c r="E93" s="106">
        <v>11.79242704608645</v>
      </c>
      <c r="F93" s="778">
        <v>41.92513215888308</v>
      </c>
    </row>
    <row r="94" spans="1:6" ht="12.75">
      <c r="A94" s="777">
        <v>8</v>
      </c>
      <c r="B94" s="34" t="s">
        <v>28</v>
      </c>
      <c r="C94" s="106">
        <v>23.73696617406205</v>
      </c>
      <c r="D94" s="778">
        <v>65.27218850883753</v>
      </c>
      <c r="E94" s="106">
        <v>22.06957903155912</v>
      </c>
      <c r="F94" s="778">
        <v>64.4458166553215</v>
      </c>
    </row>
    <row r="95" spans="1:6" ht="12.75">
      <c r="A95" s="777">
        <v>8</v>
      </c>
      <c r="B95" s="34" t="s">
        <v>27</v>
      </c>
      <c r="C95" s="106">
        <v>35.30113742308409</v>
      </c>
      <c r="D95" s="778">
        <v>54.269446205482005</v>
      </c>
      <c r="E95" s="106">
        <v>34.84053563179806</v>
      </c>
      <c r="F95" s="778">
        <v>61.08456396933519</v>
      </c>
    </row>
    <row r="96" spans="1:6" ht="12.75">
      <c r="A96" s="777">
        <v>8</v>
      </c>
      <c r="B96" s="34" t="s">
        <v>26</v>
      </c>
      <c r="C96" s="106">
        <v>22.647998611374785</v>
      </c>
      <c r="D96" s="778">
        <v>68.63958646109003</v>
      </c>
      <c r="E96" s="106">
        <v>21.952261187301286</v>
      </c>
      <c r="F96" s="778">
        <v>72.27819584551945</v>
      </c>
    </row>
    <row r="97" spans="1:6" ht="12.75">
      <c r="A97" s="777">
        <v>8</v>
      </c>
      <c r="B97" s="34" t="s">
        <v>25</v>
      </c>
      <c r="C97" s="106">
        <v>8.21520712264143</v>
      </c>
      <c r="D97" s="778">
        <v>66.55781987374138</v>
      </c>
      <c r="E97" s="106">
        <v>7.983321393342865</v>
      </c>
      <c r="F97" s="778">
        <v>64.8704060844023</v>
      </c>
    </row>
    <row r="98" spans="1:6" ht="12.75">
      <c r="A98" s="777">
        <v>9</v>
      </c>
      <c r="B98" s="34" t="s">
        <v>24</v>
      </c>
      <c r="C98" s="106">
        <v>30.68724098910699</v>
      </c>
      <c r="D98" s="778">
        <v>59.49977209585321</v>
      </c>
      <c r="E98" s="106">
        <v>42.812196883195</v>
      </c>
      <c r="F98" s="778">
        <v>50.91139529157874</v>
      </c>
    </row>
    <row r="99" spans="1:6" ht="12.75">
      <c r="A99" s="777">
        <v>9</v>
      </c>
      <c r="B99" s="34" t="s">
        <v>23</v>
      </c>
      <c r="C99" s="106">
        <v>20.769505954887123</v>
      </c>
      <c r="D99" s="778">
        <v>67.20668816828072</v>
      </c>
      <c r="E99" s="106">
        <v>33.45867371012032</v>
      </c>
      <c r="F99" s="778">
        <v>58.78661809508908</v>
      </c>
    </row>
    <row r="100" spans="1:6" ht="12.75">
      <c r="A100" s="777">
        <v>9</v>
      </c>
      <c r="B100" s="34" t="s">
        <v>22</v>
      </c>
      <c r="C100" s="102">
        <v>38.75797826805388</v>
      </c>
      <c r="D100" s="778">
        <v>49.25837444405955</v>
      </c>
      <c r="E100" s="778">
        <v>47.866449771758724</v>
      </c>
      <c r="F100" s="106">
        <v>44.42676186229011</v>
      </c>
    </row>
    <row r="101" spans="1:6" ht="12.75">
      <c r="A101" s="777">
        <v>9</v>
      </c>
      <c r="B101" s="34" t="s">
        <v>21</v>
      </c>
      <c r="C101" s="102">
        <v>25.907374740514776</v>
      </c>
      <c r="D101" s="778">
        <v>69.01844903369165</v>
      </c>
      <c r="E101" s="106">
        <v>28.97456780592321</v>
      </c>
      <c r="F101" s="778">
        <v>68.36463666530398</v>
      </c>
    </row>
    <row r="102" spans="1:6" ht="12.75">
      <c r="A102" s="777">
        <v>9</v>
      </c>
      <c r="B102" s="34" t="s">
        <v>20</v>
      </c>
      <c r="C102" s="106">
        <v>34.247674401891054</v>
      </c>
      <c r="D102" s="778">
        <v>51.93763908180852</v>
      </c>
      <c r="E102" s="778">
        <v>48.62214418129056</v>
      </c>
      <c r="F102" s="106">
        <v>40.28897399098547</v>
      </c>
    </row>
    <row r="103" spans="1:6" ht="12.75">
      <c r="A103" s="777">
        <v>9</v>
      </c>
      <c r="B103" s="34" t="s">
        <v>19</v>
      </c>
      <c r="C103" s="106">
        <v>22.134031197251424</v>
      </c>
      <c r="D103" s="778">
        <v>58.74671905306764</v>
      </c>
      <c r="E103" s="106">
        <v>36.56569852746204</v>
      </c>
      <c r="F103" s="778">
        <v>45.65371493220668</v>
      </c>
    </row>
    <row r="104" spans="1:6" ht="12.75">
      <c r="A104" s="777">
        <v>9</v>
      </c>
      <c r="B104" s="34" t="s">
        <v>18</v>
      </c>
      <c r="C104" s="106">
        <v>45.262035340419224</v>
      </c>
      <c r="D104" s="778">
        <v>47.79416131435549</v>
      </c>
      <c r="E104" s="778">
        <v>54.61116457673608</v>
      </c>
      <c r="F104" s="106">
        <v>36.60930268195363</v>
      </c>
    </row>
    <row r="105" spans="1:7" ht="12.75">
      <c r="A105" s="786"/>
      <c r="B105" s="30"/>
      <c r="C105" s="787"/>
      <c r="D105" s="788"/>
      <c r="E105" s="788"/>
      <c r="F105" s="787"/>
      <c r="G105" s="26"/>
    </row>
    <row r="106" spans="1:7" ht="12.75">
      <c r="A106" s="786"/>
      <c r="B106" s="30"/>
      <c r="C106" s="787"/>
      <c r="D106" s="788"/>
      <c r="E106" s="788"/>
      <c r="F106" s="787"/>
      <c r="G106" s="26"/>
    </row>
    <row r="107" spans="1:7" ht="12.75">
      <c r="A107" s="786"/>
      <c r="B107" s="30"/>
      <c r="C107" s="787"/>
      <c r="D107" s="788"/>
      <c r="E107" s="788"/>
      <c r="F107" s="787"/>
      <c r="G107" s="26"/>
    </row>
    <row r="108" spans="1:7" ht="12.75">
      <c r="A108" s="786"/>
      <c r="B108" s="30"/>
      <c r="C108" s="787"/>
      <c r="D108" s="788"/>
      <c r="E108" s="788"/>
      <c r="F108" s="787"/>
      <c r="G108" s="26"/>
    </row>
    <row r="109" spans="1:7" ht="12.75">
      <c r="A109" s="786"/>
      <c r="B109" s="30"/>
      <c r="C109" s="787"/>
      <c r="D109" s="788"/>
      <c r="E109" s="788"/>
      <c r="F109" s="787"/>
      <c r="G109" s="26"/>
    </row>
    <row r="110" spans="1:7" ht="12.75">
      <c r="A110" s="786"/>
      <c r="B110" s="30"/>
      <c r="C110" s="787"/>
      <c r="D110" s="788"/>
      <c r="E110" s="788"/>
      <c r="F110" s="787"/>
      <c r="G110" s="26"/>
    </row>
    <row r="111" spans="1:7" ht="12.75">
      <c r="A111" s="786"/>
      <c r="B111" s="30"/>
      <c r="C111" s="787"/>
      <c r="D111" s="788"/>
      <c r="E111" s="788"/>
      <c r="F111" s="787"/>
      <c r="G111" s="26"/>
    </row>
    <row r="112" spans="1:7" ht="12.75">
      <c r="A112" s="786"/>
      <c r="B112" s="30"/>
      <c r="C112" s="787"/>
      <c r="D112" s="788"/>
      <c r="E112" s="788"/>
      <c r="F112" s="787"/>
      <c r="G112" s="26"/>
    </row>
    <row r="113" spans="1:7" ht="12.75">
      <c r="A113" s="786"/>
      <c r="B113" s="30"/>
      <c r="C113" s="787"/>
      <c r="D113" s="788"/>
      <c r="E113" s="788"/>
      <c r="F113" s="787"/>
      <c r="G113" s="26"/>
    </row>
    <row r="114" spans="1:7" ht="6.75" customHeight="1">
      <c r="A114" s="786"/>
      <c r="B114" s="30"/>
      <c r="C114" s="787"/>
      <c r="D114" s="788"/>
      <c r="E114" s="788"/>
      <c r="F114" s="787"/>
      <c r="G114" s="26"/>
    </row>
    <row r="115" spans="1:7" ht="12.75">
      <c r="A115" s="792"/>
      <c r="B115" s="789"/>
      <c r="C115" s="790"/>
      <c r="D115" s="791"/>
      <c r="E115" s="791"/>
      <c r="F115" s="790"/>
      <c r="G115" s="26"/>
    </row>
    <row r="116" spans="1:6" ht="12.75">
      <c r="A116" s="777">
        <v>9</v>
      </c>
      <c r="B116" s="34" t="s">
        <v>17</v>
      </c>
      <c r="C116" s="778">
        <v>51.788771246289464</v>
      </c>
      <c r="D116" s="106">
        <v>41.94576983179972</v>
      </c>
      <c r="E116" s="778">
        <v>61.57181483500903</v>
      </c>
      <c r="F116" s="106">
        <v>29.825322562052488</v>
      </c>
    </row>
    <row r="117" spans="1:6" ht="12.75">
      <c r="A117" s="777">
        <v>9</v>
      </c>
      <c r="B117" s="34" t="s">
        <v>16</v>
      </c>
      <c r="C117" s="778">
        <v>51.239781095871905</v>
      </c>
      <c r="D117" s="106">
        <v>39.96764279988387</v>
      </c>
      <c r="E117" s="778">
        <v>52.66731752808661</v>
      </c>
      <c r="F117" s="106">
        <v>38.16927531646228</v>
      </c>
    </row>
    <row r="118" spans="1:6" ht="12.75">
      <c r="A118" s="777">
        <v>9</v>
      </c>
      <c r="B118" s="34" t="s">
        <v>15</v>
      </c>
      <c r="C118" s="106">
        <v>33.174033072151346</v>
      </c>
      <c r="D118" s="778">
        <v>58.15518180752864</v>
      </c>
      <c r="E118" s="106">
        <v>39.709785614599966</v>
      </c>
      <c r="F118" s="778">
        <v>52.12590604403081</v>
      </c>
    </row>
    <row r="119" spans="1:6" ht="12.75">
      <c r="A119" s="777">
        <v>9</v>
      </c>
      <c r="B119" s="34" t="s">
        <v>14</v>
      </c>
      <c r="C119" s="778">
        <v>49.58681782289134</v>
      </c>
      <c r="D119" s="106">
        <v>40.09588448462539</v>
      </c>
      <c r="E119" s="778">
        <v>61.23271101861627</v>
      </c>
      <c r="F119" s="106">
        <v>31.83878428364183</v>
      </c>
    </row>
    <row r="121" ht="12.75">
      <c r="A121" t="s">
        <v>451</v>
      </c>
    </row>
  </sheetData>
  <mergeCells count="4">
    <mergeCell ref="A7:A8"/>
    <mergeCell ref="B7:B8"/>
    <mergeCell ref="C7:D7"/>
    <mergeCell ref="E7:F7"/>
  </mergeCells>
  <printOptions/>
  <pageMargins left="0.75" right="0.75" top="1" bottom="1" header="0" footer="0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3"/>
  <sheetViews>
    <sheetView zoomScale="85" zoomScaleNormal="85" workbookViewId="0" topLeftCell="A151">
      <selection activeCell="A137" sqref="A137"/>
    </sheetView>
  </sheetViews>
  <sheetFormatPr defaultColWidth="11.421875" defaultRowHeight="12.75"/>
  <cols>
    <col min="2" max="2" width="22.00390625" style="0" customWidth="1"/>
    <col min="3" max="3" width="11.7109375" style="0" bestFit="1" customWidth="1"/>
    <col min="4" max="5" width="11.57421875" style="0" bestFit="1" customWidth="1"/>
    <col min="6" max="7" width="11.7109375" style="0" bestFit="1" customWidth="1"/>
  </cols>
  <sheetData>
    <row r="1" ht="12.75">
      <c r="A1" s="15" t="s">
        <v>123</v>
      </c>
    </row>
    <row r="2" ht="12.75">
      <c r="A2" s="15"/>
    </row>
    <row r="3" ht="12.75">
      <c r="A3" s="125" t="s">
        <v>365</v>
      </c>
    </row>
    <row r="4" ht="13.5" thickBot="1">
      <c r="A4" s="125" t="s">
        <v>366</v>
      </c>
    </row>
    <row r="5" spans="1:9" ht="13.5" thickBot="1">
      <c r="A5" s="434" t="s">
        <v>119</v>
      </c>
      <c r="B5" s="500" t="s">
        <v>118</v>
      </c>
      <c r="C5" s="494">
        <v>1988</v>
      </c>
      <c r="D5" s="495"/>
      <c r="E5" s="495"/>
      <c r="F5" s="494">
        <v>2002</v>
      </c>
      <c r="G5" s="495"/>
      <c r="H5" s="496"/>
      <c r="I5" s="497" t="s">
        <v>117</v>
      </c>
    </row>
    <row r="6" spans="1:9" ht="39" thickBot="1">
      <c r="A6" s="499"/>
      <c r="B6" s="499"/>
      <c r="C6" s="19" t="s">
        <v>131</v>
      </c>
      <c r="D6" s="20" t="s">
        <v>116</v>
      </c>
      <c r="E6" s="21" t="s">
        <v>114</v>
      </c>
      <c r="F6" s="19" t="s">
        <v>131</v>
      </c>
      <c r="G6" s="21" t="s">
        <v>115</v>
      </c>
      <c r="H6" s="20" t="s">
        <v>114</v>
      </c>
      <c r="I6" s="498"/>
    </row>
    <row r="7" spans="1:9" ht="12.75">
      <c r="A7" s="629">
        <v>1</v>
      </c>
      <c r="B7" s="651" t="s">
        <v>113</v>
      </c>
      <c r="C7" s="40">
        <v>521829</v>
      </c>
      <c r="D7" s="41">
        <v>564340.6</v>
      </c>
      <c r="E7" s="166">
        <v>0.9246703143456275</v>
      </c>
      <c r="F7" s="40">
        <v>496709</v>
      </c>
      <c r="G7" s="41">
        <v>517511.1</v>
      </c>
      <c r="H7" s="166">
        <v>0.959803567498359</v>
      </c>
      <c r="I7" s="166">
        <v>3.799543751720276</v>
      </c>
    </row>
    <row r="8" spans="1:9" ht="12.75">
      <c r="A8" s="630">
        <v>1</v>
      </c>
      <c r="B8" s="631" t="s">
        <v>112</v>
      </c>
      <c r="C8" s="42">
        <v>495821</v>
      </c>
      <c r="D8" s="43">
        <v>488553.9</v>
      </c>
      <c r="E8" s="106">
        <v>1.0148747149495685</v>
      </c>
      <c r="F8" s="42">
        <v>492336</v>
      </c>
      <c r="G8" s="43">
        <v>437174.2</v>
      </c>
      <c r="H8" s="106">
        <v>1.1261780772973335</v>
      </c>
      <c r="I8" s="106">
        <v>10.967202227843067</v>
      </c>
    </row>
    <row r="9" spans="1:9" ht="12.75">
      <c r="A9" s="630">
        <v>1</v>
      </c>
      <c r="B9" s="631" t="s">
        <v>111</v>
      </c>
      <c r="C9" s="42">
        <v>360574</v>
      </c>
      <c r="D9" s="43">
        <v>385427.7</v>
      </c>
      <c r="E9" s="106">
        <v>0.9355165702932093</v>
      </c>
      <c r="F9" s="42">
        <v>317694</v>
      </c>
      <c r="G9" s="43">
        <v>316292</v>
      </c>
      <c r="H9" s="106">
        <v>1.004432612902002</v>
      </c>
      <c r="I9" s="106">
        <v>7.366629816850069</v>
      </c>
    </row>
    <row r="10" spans="1:9" ht="12.75">
      <c r="A10" s="630">
        <v>1</v>
      </c>
      <c r="B10" s="631" t="s">
        <v>110</v>
      </c>
      <c r="C10" s="42">
        <v>146563</v>
      </c>
      <c r="D10" s="43">
        <v>176292.2</v>
      </c>
      <c r="E10" s="106">
        <v>0.8313640648877261</v>
      </c>
      <c r="F10" s="42">
        <v>102511</v>
      </c>
      <c r="G10" s="43">
        <v>117082.3</v>
      </c>
      <c r="H10" s="106">
        <v>0.8755465172788713</v>
      </c>
      <c r="I10" s="106">
        <v>5.3144529884283624</v>
      </c>
    </row>
    <row r="11" spans="1:9" ht="12.75">
      <c r="A11" s="630">
        <v>1</v>
      </c>
      <c r="B11" s="631" t="s">
        <v>109</v>
      </c>
      <c r="C11" s="42">
        <v>322436</v>
      </c>
      <c r="D11" s="43">
        <v>311175.2</v>
      </c>
      <c r="E11" s="106">
        <v>1.0361879738488158</v>
      </c>
      <c r="F11" s="42">
        <v>292472</v>
      </c>
      <c r="G11" s="43">
        <v>253936.5</v>
      </c>
      <c r="H11" s="106">
        <v>1.1517525050553976</v>
      </c>
      <c r="I11" s="106">
        <v>11.152853934149519</v>
      </c>
    </row>
    <row r="12" spans="1:9" ht="12.75">
      <c r="A12" s="630">
        <v>1</v>
      </c>
      <c r="B12" s="631" t="s">
        <v>108</v>
      </c>
      <c r="C12" s="42">
        <v>103478</v>
      </c>
      <c r="D12" s="43">
        <v>135502.3</v>
      </c>
      <c r="E12" s="106">
        <v>0.7636623142190208</v>
      </c>
      <c r="F12" s="42">
        <v>88064</v>
      </c>
      <c r="G12" s="43">
        <v>116397.5</v>
      </c>
      <c r="H12" s="106">
        <v>0.7565798234498163</v>
      </c>
      <c r="I12" s="106">
        <v>-0.9274375122789074</v>
      </c>
    </row>
    <row r="13" spans="1:9" ht="12.75">
      <c r="A13" s="630">
        <v>1</v>
      </c>
      <c r="B13" s="631" t="s">
        <v>107</v>
      </c>
      <c r="C13" s="42">
        <v>171676</v>
      </c>
      <c r="D13" s="43">
        <v>191762.4</v>
      </c>
      <c r="E13" s="106">
        <v>0.8952537097992099</v>
      </c>
      <c r="F13" s="42">
        <v>193020</v>
      </c>
      <c r="G13" s="43">
        <v>244337.3</v>
      </c>
      <c r="H13" s="106">
        <v>0.7899735324897181</v>
      </c>
      <c r="I13" s="106">
        <v>-11.759814693546964</v>
      </c>
    </row>
    <row r="14" spans="1:9" ht="12.75">
      <c r="A14" s="630">
        <v>1</v>
      </c>
      <c r="B14" s="631" t="s">
        <v>106</v>
      </c>
      <c r="C14" s="42">
        <v>121416</v>
      </c>
      <c r="D14" s="43">
        <v>125276.6</v>
      </c>
      <c r="E14" s="106">
        <v>0.9691833909924119</v>
      </c>
      <c r="F14" s="42">
        <v>114881</v>
      </c>
      <c r="G14" s="43">
        <v>103891.5</v>
      </c>
      <c r="H14" s="106">
        <v>1.105778624815312</v>
      </c>
      <c r="I14" s="106">
        <v>14.09384798505793</v>
      </c>
    </row>
    <row r="15" spans="1:9" ht="12.75">
      <c r="A15" s="630">
        <v>1</v>
      </c>
      <c r="B15" s="631" t="s">
        <v>105</v>
      </c>
      <c r="C15" s="42">
        <v>149569</v>
      </c>
      <c r="D15" s="43">
        <v>187162.8</v>
      </c>
      <c r="E15" s="106">
        <v>0.7991385040189611</v>
      </c>
      <c r="F15" s="42">
        <v>156423</v>
      </c>
      <c r="G15" s="43">
        <v>183656.7</v>
      </c>
      <c r="H15" s="106">
        <v>0.8517140948301912</v>
      </c>
      <c r="I15" s="106">
        <v>6.579033615177004</v>
      </c>
    </row>
    <row r="16" spans="1:9" ht="12.75">
      <c r="A16" s="630">
        <v>1</v>
      </c>
      <c r="B16" s="631" t="s">
        <v>104</v>
      </c>
      <c r="C16" s="42">
        <v>186760</v>
      </c>
      <c r="D16" s="43">
        <v>179015.6</v>
      </c>
      <c r="E16" s="106">
        <v>1.043261034233888</v>
      </c>
      <c r="F16" s="42">
        <v>174776</v>
      </c>
      <c r="G16" s="43">
        <v>171252.5</v>
      </c>
      <c r="H16" s="106">
        <v>1.0205748821185092</v>
      </c>
      <c r="I16" s="106">
        <v>-2.174542264203144</v>
      </c>
    </row>
    <row r="17" spans="1:9" ht="12.75">
      <c r="A17" s="632">
        <v>1</v>
      </c>
      <c r="B17" s="631" t="s">
        <v>103</v>
      </c>
      <c r="C17" s="42">
        <v>315038</v>
      </c>
      <c r="D17" s="43">
        <v>334839.8</v>
      </c>
      <c r="E17" s="106">
        <v>0.9408618688698297</v>
      </c>
      <c r="F17" s="42">
        <v>271876</v>
      </c>
      <c r="G17" s="43">
        <v>235141.8</v>
      </c>
      <c r="H17" s="106">
        <v>1.1562214799750619</v>
      </c>
      <c r="I17" s="106">
        <v>22.889609859938712</v>
      </c>
    </row>
    <row r="18" spans="1:9" ht="12.75">
      <c r="A18" s="630">
        <v>1</v>
      </c>
      <c r="B18" s="631" t="s">
        <v>102</v>
      </c>
      <c r="C18" s="42">
        <v>128632</v>
      </c>
      <c r="D18" s="43">
        <v>137993.6</v>
      </c>
      <c r="E18" s="106">
        <v>0.9321591725993089</v>
      </c>
      <c r="F18" s="42">
        <v>151545</v>
      </c>
      <c r="G18" s="43">
        <v>158300.8</v>
      </c>
      <c r="H18" s="106">
        <v>0.9573230204774708</v>
      </c>
      <c r="I18" s="106">
        <v>2.6995226371042302</v>
      </c>
    </row>
    <row r="19" spans="1:9" ht="12.75">
      <c r="A19" s="630">
        <v>1</v>
      </c>
      <c r="B19" s="631" t="s">
        <v>101</v>
      </c>
      <c r="C19" s="42">
        <v>218861</v>
      </c>
      <c r="D19" s="43">
        <v>255858.5</v>
      </c>
      <c r="E19" s="106">
        <v>0.8553985894547181</v>
      </c>
      <c r="F19" s="42">
        <v>307101</v>
      </c>
      <c r="G19" s="43">
        <v>288522.9</v>
      </c>
      <c r="H19" s="106">
        <v>1.0643903828777541</v>
      </c>
      <c r="I19" s="106">
        <v>24.43209469824585</v>
      </c>
    </row>
    <row r="20" spans="1:9" ht="12.75">
      <c r="A20" s="630">
        <v>1</v>
      </c>
      <c r="B20" s="631" t="s">
        <v>100</v>
      </c>
      <c r="C20" s="42">
        <v>201537</v>
      </c>
      <c r="D20" s="43">
        <v>255119.2</v>
      </c>
      <c r="E20" s="106">
        <v>0.7899719033298944</v>
      </c>
      <c r="F20" s="42">
        <v>186761</v>
      </c>
      <c r="G20" s="43">
        <v>244667.5</v>
      </c>
      <c r="H20" s="106">
        <v>0.7633257379913556</v>
      </c>
      <c r="I20" s="106">
        <v>-3.3730522853053038</v>
      </c>
    </row>
    <row r="21" spans="1:9" ht="22.5">
      <c r="A21" s="630">
        <v>1</v>
      </c>
      <c r="B21" s="631" t="s">
        <v>99</v>
      </c>
      <c r="C21" s="652">
        <v>234203</v>
      </c>
      <c r="D21" s="586">
        <v>265192.7</v>
      </c>
      <c r="E21" s="653">
        <v>0.8831427109418925</v>
      </c>
      <c r="F21" s="652">
        <v>271241</v>
      </c>
      <c r="G21" s="586">
        <v>251607.4</v>
      </c>
      <c r="H21" s="653">
        <v>1.0780326810737682</v>
      </c>
      <c r="I21" s="653">
        <v>22.06777768952211</v>
      </c>
    </row>
    <row r="22" spans="1:9" ht="12.75">
      <c r="A22" s="630">
        <v>1</v>
      </c>
      <c r="B22" s="631" t="s">
        <v>98</v>
      </c>
      <c r="C22" s="42">
        <v>162737</v>
      </c>
      <c r="D22" s="43">
        <v>195278.5</v>
      </c>
      <c r="E22" s="106">
        <v>0.8333585110496036</v>
      </c>
      <c r="F22" s="42">
        <v>167907</v>
      </c>
      <c r="G22" s="43">
        <v>169648.7</v>
      </c>
      <c r="H22" s="106">
        <v>0.9897334904423081</v>
      </c>
      <c r="I22" s="106">
        <v>18.76443059251322</v>
      </c>
    </row>
    <row r="23" spans="1:9" ht="12.75">
      <c r="A23" s="630">
        <v>1</v>
      </c>
      <c r="B23" s="631" t="s">
        <v>97</v>
      </c>
      <c r="C23" s="42">
        <v>232563</v>
      </c>
      <c r="D23" s="43">
        <v>272520.8</v>
      </c>
      <c r="E23" s="106">
        <v>0.8533770633287441</v>
      </c>
      <c r="F23" s="42">
        <v>253333</v>
      </c>
      <c r="G23" s="43">
        <v>254791.7</v>
      </c>
      <c r="H23" s="106">
        <v>0.9942749312477603</v>
      </c>
      <c r="I23" s="106">
        <v>16.510622791925048</v>
      </c>
    </row>
    <row r="24" spans="1:9" ht="12.75">
      <c r="A24" s="630">
        <v>1</v>
      </c>
      <c r="B24" s="631" t="s">
        <v>96</v>
      </c>
      <c r="C24" s="42">
        <v>558726</v>
      </c>
      <c r="D24" s="43">
        <v>626070.5</v>
      </c>
      <c r="E24" s="106">
        <v>0.8924330406879097</v>
      </c>
      <c r="F24" s="42">
        <v>531658</v>
      </c>
      <c r="G24" s="43">
        <v>576257.9</v>
      </c>
      <c r="H24" s="106">
        <v>0.9226042714555409</v>
      </c>
      <c r="I24" s="106">
        <v>3.3807836993993896</v>
      </c>
    </row>
    <row r="25" spans="1:9" ht="12.75">
      <c r="A25" s="630">
        <v>1</v>
      </c>
      <c r="B25" s="631" t="s">
        <v>95</v>
      </c>
      <c r="C25" s="42">
        <v>170013</v>
      </c>
      <c r="D25" s="43">
        <v>230258.5</v>
      </c>
      <c r="E25" s="106">
        <v>0.738357107338057</v>
      </c>
      <c r="F25" s="42">
        <v>155918</v>
      </c>
      <c r="G25" s="43">
        <v>232128</v>
      </c>
      <c r="H25" s="106">
        <v>0.6716897573752413</v>
      </c>
      <c r="I25" s="106">
        <v>-9.029147183693608</v>
      </c>
    </row>
    <row r="26" spans="1:9" ht="12.75">
      <c r="A26" s="630">
        <v>1</v>
      </c>
      <c r="B26" s="631" t="s">
        <v>94</v>
      </c>
      <c r="C26" s="42">
        <v>287700</v>
      </c>
      <c r="D26" s="43">
        <v>349357.3</v>
      </c>
      <c r="E26" s="106">
        <v>0.8235122036951854</v>
      </c>
      <c r="F26" s="42">
        <v>274635</v>
      </c>
      <c r="G26" s="43">
        <v>320479.3</v>
      </c>
      <c r="H26" s="106">
        <v>0.8569508233449087</v>
      </c>
      <c r="I26" s="106">
        <v>4.060488660602806</v>
      </c>
    </row>
    <row r="27" spans="1:9" ht="12.75">
      <c r="A27" s="630">
        <v>1</v>
      </c>
      <c r="B27" s="631" t="s">
        <v>93</v>
      </c>
      <c r="C27" s="42">
        <v>138386</v>
      </c>
      <c r="D27" s="43">
        <v>111585.7</v>
      </c>
      <c r="E27" s="106">
        <v>1.240176832694512</v>
      </c>
      <c r="F27" s="42">
        <v>186624</v>
      </c>
      <c r="G27" s="43">
        <v>153517.9</v>
      </c>
      <c r="H27" s="106">
        <v>1.2156497711341805</v>
      </c>
      <c r="I27" s="106">
        <v>-1.9777068006537355</v>
      </c>
    </row>
    <row r="28" spans="1:9" ht="12.75">
      <c r="A28" s="630">
        <v>1</v>
      </c>
      <c r="B28" s="631" t="s">
        <v>92</v>
      </c>
      <c r="C28" s="42">
        <v>275035</v>
      </c>
      <c r="D28" s="43">
        <v>368990.8</v>
      </c>
      <c r="E28" s="106">
        <v>0.745370887295835</v>
      </c>
      <c r="F28" s="42">
        <v>211330</v>
      </c>
      <c r="G28" s="43">
        <v>250543.1</v>
      </c>
      <c r="H28" s="106">
        <v>0.8434876075214205</v>
      </c>
      <c r="I28" s="106">
        <v>13.163476317346873</v>
      </c>
    </row>
    <row r="29" spans="1:9" ht="12.75">
      <c r="A29" s="630">
        <v>1</v>
      </c>
      <c r="B29" s="631" t="s">
        <v>91</v>
      </c>
      <c r="C29" s="42">
        <v>47610</v>
      </c>
      <c r="D29" s="43">
        <v>71828.2</v>
      </c>
      <c r="E29" s="106">
        <v>0.662831589821268</v>
      </c>
      <c r="F29" s="42">
        <v>79094</v>
      </c>
      <c r="G29" s="43">
        <v>96115.4</v>
      </c>
      <c r="H29" s="106">
        <v>0.8229066309873341</v>
      </c>
      <c r="I29" s="106">
        <v>24.150182885705583</v>
      </c>
    </row>
    <row r="30" spans="1:9" ht="13.5" thickBot="1">
      <c r="A30" s="47" t="s">
        <v>13</v>
      </c>
      <c r="B30" s="272">
        <f>COUNT(C7:C29)</f>
        <v>23</v>
      </c>
      <c r="C30" s="47"/>
      <c r="D30" s="633"/>
      <c r="E30" s="634"/>
      <c r="F30" s="47"/>
      <c r="G30" s="633"/>
      <c r="H30" s="634"/>
      <c r="I30" s="634"/>
    </row>
    <row r="31" spans="1:9" ht="13.5" thickBot="1">
      <c r="A31" s="635"/>
      <c r="B31" s="330" t="s">
        <v>12</v>
      </c>
      <c r="C31" s="636">
        <f>SUM(C7:C29)</f>
        <v>5551163</v>
      </c>
      <c r="D31" s="637">
        <f>SUM(D7:D29)</f>
        <v>6219403.4</v>
      </c>
      <c r="E31" s="638"/>
      <c r="F31" s="636">
        <f>SUM(F7:F29)</f>
        <v>5477909</v>
      </c>
      <c r="G31" s="637">
        <f>SUM(G7:G29)</f>
        <v>5693254.000000001</v>
      </c>
      <c r="H31" s="639"/>
      <c r="I31" s="639"/>
    </row>
    <row r="32" spans="1:9" ht="13.5" thickBot="1">
      <c r="A32" s="640" t="s">
        <v>429</v>
      </c>
      <c r="B32" s="641"/>
      <c r="C32" s="642"/>
      <c r="D32" s="643">
        <f>C31/D31</f>
        <v>0.8925555464049815</v>
      </c>
      <c r="E32" s="48"/>
      <c r="F32" s="644"/>
      <c r="G32" s="643">
        <f>F31/G31</f>
        <v>0.9621754097041866</v>
      </c>
      <c r="H32" s="48"/>
      <c r="I32" s="643">
        <f>(G32-D32)/D32*100</f>
        <v>7.800059456200646</v>
      </c>
    </row>
    <row r="33" spans="1:9" ht="12.75">
      <c r="A33" s="48"/>
      <c r="B33" s="48"/>
      <c r="C33" s="48"/>
      <c r="D33" s="633"/>
      <c r="E33" s="48"/>
      <c r="F33" s="48"/>
      <c r="G33" s="48"/>
      <c r="H33" s="48"/>
      <c r="I33" s="48"/>
    </row>
    <row r="34" spans="1:9" ht="12.75">
      <c r="A34" s="630">
        <v>2</v>
      </c>
      <c r="B34" s="631" t="s">
        <v>90</v>
      </c>
      <c r="C34" s="42">
        <v>39630</v>
      </c>
      <c r="D34" s="43">
        <v>36354</v>
      </c>
      <c r="E34" s="106">
        <v>1.0901138801782473</v>
      </c>
      <c r="F34" s="42">
        <v>22460</v>
      </c>
      <c r="G34" s="43">
        <v>20240.6</v>
      </c>
      <c r="H34" s="106">
        <v>1.1096508996768872</v>
      </c>
      <c r="I34" s="106">
        <v>1.7921998658934057</v>
      </c>
    </row>
    <row r="35" spans="1:9" ht="12.75">
      <c r="A35" s="630">
        <v>2</v>
      </c>
      <c r="B35" s="631" t="s">
        <v>89</v>
      </c>
      <c r="C35" s="42">
        <v>49461</v>
      </c>
      <c r="D35" s="43">
        <v>30853.2</v>
      </c>
      <c r="E35" s="106">
        <v>1.6031076193069114</v>
      </c>
      <c r="F35" s="42">
        <v>30549</v>
      </c>
      <c r="G35" s="43">
        <v>17388.5</v>
      </c>
      <c r="H35" s="106">
        <v>1.7568507921902408</v>
      </c>
      <c r="I35" s="106">
        <v>9.590321387768016</v>
      </c>
    </row>
    <row r="36" spans="1:9" ht="12.75">
      <c r="A36" s="630">
        <v>2</v>
      </c>
      <c r="B36" s="631" t="s">
        <v>88</v>
      </c>
      <c r="C36" s="42">
        <v>30762</v>
      </c>
      <c r="D36" s="43">
        <v>23572.5</v>
      </c>
      <c r="E36" s="106">
        <v>1.3049952274896595</v>
      </c>
      <c r="F36" s="42">
        <v>24733</v>
      </c>
      <c r="G36" s="43">
        <v>15658.8</v>
      </c>
      <c r="H36" s="106">
        <v>1.5794952359056889</v>
      </c>
      <c r="I36" s="106">
        <v>21.034560328934575</v>
      </c>
    </row>
    <row r="37" spans="1:9" ht="12.75">
      <c r="A37" s="630">
        <v>2</v>
      </c>
      <c r="B37" s="631" t="s">
        <v>87</v>
      </c>
      <c r="C37" s="42">
        <v>60827</v>
      </c>
      <c r="D37" s="43">
        <v>48485.4</v>
      </c>
      <c r="E37" s="106">
        <v>1.254542604577873</v>
      </c>
      <c r="F37" s="42">
        <v>59432</v>
      </c>
      <c r="G37" s="43">
        <v>46022.4</v>
      </c>
      <c r="H37" s="106">
        <v>1.291371158392435</v>
      </c>
      <c r="I37" s="106">
        <v>2.935616030908261</v>
      </c>
    </row>
    <row r="38" spans="1:9" ht="12.75">
      <c r="A38" s="630">
        <v>2</v>
      </c>
      <c r="B38" s="631" t="s">
        <v>86</v>
      </c>
      <c r="C38" s="42">
        <v>141833</v>
      </c>
      <c r="D38" s="43">
        <v>98864.2</v>
      </c>
      <c r="E38" s="106">
        <v>1.4346244646697186</v>
      </c>
      <c r="F38" s="42">
        <v>93232</v>
      </c>
      <c r="G38" s="43">
        <v>53962.7</v>
      </c>
      <c r="H38" s="106">
        <v>1.7277119195296011</v>
      </c>
      <c r="I38" s="106">
        <v>20.42955923851177</v>
      </c>
    </row>
    <row r="39" spans="1:9" ht="12.75">
      <c r="A39" s="630">
        <v>2</v>
      </c>
      <c r="B39" s="631" t="s">
        <v>85</v>
      </c>
      <c r="C39" s="42">
        <v>48809</v>
      </c>
      <c r="D39" s="43">
        <v>32883.3</v>
      </c>
      <c r="E39" s="106">
        <v>1.484309664784252</v>
      </c>
      <c r="F39" s="42">
        <v>35863</v>
      </c>
      <c r="G39" s="43">
        <v>21374.1</v>
      </c>
      <c r="H39" s="106">
        <v>1.677871816825036</v>
      </c>
      <c r="I39" s="106">
        <v>13.040550542323572</v>
      </c>
    </row>
    <row r="40" spans="1:9" ht="12.75">
      <c r="A40" s="630">
        <v>2</v>
      </c>
      <c r="B40" s="631" t="s">
        <v>84</v>
      </c>
      <c r="C40" s="42">
        <v>48965</v>
      </c>
      <c r="D40" s="43">
        <v>32320</v>
      </c>
      <c r="E40" s="106">
        <v>1.515006188118812</v>
      </c>
      <c r="F40" s="42">
        <v>30698</v>
      </c>
      <c r="G40" s="43">
        <v>18788.6</v>
      </c>
      <c r="H40" s="106">
        <v>1.6338630871911692</v>
      </c>
      <c r="I40" s="106">
        <v>7.845307828078399</v>
      </c>
    </row>
    <row r="41" spans="1:9" ht="12.75">
      <c r="A41" s="630">
        <v>2</v>
      </c>
      <c r="B41" s="631" t="s">
        <v>83</v>
      </c>
      <c r="C41" s="42">
        <v>109752</v>
      </c>
      <c r="D41" s="43">
        <v>72853.2</v>
      </c>
      <c r="E41" s="106">
        <v>1.5064815272355916</v>
      </c>
      <c r="F41" s="42">
        <v>88578</v>
      </c>
      <c r="G41" s="43">
        <v>42094.2</v>
      </c>
      <c r="H41" s="106">
        <v>2.1042803996750146</v>
      </c>
      <c r="I41" s="106">
        <v>39.68179241708923</v>
      </c>
    </row>
    <row r="42" spans="1:9" ht="12.75">
      <c r="A42" s="630">
        <v>2</v>
      </c>
      <c r="B42" s="631" t="s">
        <v>82</v>
      </c>
      <c r="C42" s="42">
        <v>134158</v>
      </c>
      <c r="D42" s="43">
        <v>96349.6</v>
      </c>
      <c r="E42" s="106">
        <v>1.3924084791218645</v>
      </c>
      <c r="F42" s="42">
        <v>105485</v>
      </c>
      <c r="G42" s="43">
        <v>66452.2</v>
      </c>
      <c r="H42" s="106">
        <v>1.587381606628524</v>
      </c>
      <c r="I42" s="106">
        <v>14.002581169975434</v>
      </c>
    </row>
    <row r="43" spans="1:9" ht="12.75">
      <c r="A43" s="630">
        <v>2</v>
      </c>
      <c r="B43" s="631" t="s">
        <v>81</v>
      </c>
      <c r="C43" s="42">
        <v>24549</v>
      </c>
      <c r="D43" s="43">
        <v>20430.7</v>
      </c>
      <c r="E43" s="106">
        <v>1.2015741017194712</v>
      </c>
      <c r="F43" s="42">
        <v>17226</v>
      </c>
      <c r="G43" s="43">
        <v>14769</v>
      </c>
      <c r="H43" s="106">
        <v>1.16636197440585</v>
      </c>
      <c r="I43" s="106">
        <v>-2.930499855417333</v>
      </c>
    </row>
    <row r="44" spans="1:9" ht="12.75">
      <c r="A44" s="630">
        <v>2</v>
      </c>
      <c r="B44" s="631" t="s">
        <v>80</v>
      </c>
      <c r="C44" s="42">
        <v>101646</v>
      </c>
      <c r="D44" s="43">
        <v>63886.3</v>
      </c>
      <c r="E44" s="106">
        <v>1.5910453414894898</v>
      </c>
      <c r="F44" s="42">
        <v>60236</v>
      </c>
      <c r="G44" s="43">
        <v>36010.7</v>
      </c>
      <c r="H44" s="106">
        <v>1.6727250511653482</v>
      </c>
      <c r="I44" s="106">
        <v>5.133713511859582</v>
      </c>
    </row>
    <row r="45" spans="1:9" ht="12.75">
      <c r="A45" s="630">
        <v>2</v>
      </c>
      <c r="B45" s="631" t="s">
        <v>79</v>
      </c>
      <c r="C45" s="42">
        <v>57574</v>
      </c>
      <c r="D45" s="43">
        <v>36441.9</v>
      </c>
      <c r="E45" s="106">
        <v>1.5798846931691266</v>
      </c>
      <c r="F45" s="42">
        <v>41521</v>
      </c>
      <c r="G45" s="43">
        <v>26546.1</v>
      </c>
      <c r="H45" s="106">
        <v>1.5641092288509424</v>
      </c>
      <c r="I45" s="106">
        <v>-0.9985199797423098</v>
      </c>
    </row>
    <row r="46" spans="1:9" ht="12.75">
      <c r="A46" s="630">
        <v>2</v>
      </c>
      <c r="B46" s="631" t="s">
        <v>78</v>
      </c>
      <c r="C46" s="42">
        <v>59108</v>
      </c>
      <c r="D46" s="43">
        <v>45173.6</v>
      </c>
      <c r="E46" s="106">
        <v>1.3084633502753822</v>
      </c>
      <c r="F46" s="42">
        <v>43113</v>
      </c>
      <c r="G46" s="43">
        <v>34516.6</v>
      </c>
      <c r="H46" s="106">
        <v>1.249051181170799</v>
      </c>
      <c r="I46" s="106">
        <v>-4.5406062838580254</v>
      </c>
    </row>
    <row r="47" spans="1:9" ht="12.75">
      <c r="A47" s="630">
        <v>2</v>
      </c>
      <c r="B47" s="631" t="s">
        <v>77</v>
      </c>
      <c r="C47" s="42">
        <v>18042</v>
      </c>
      <c r="D47" s="43">
        <v>14386.2</v>
      </c>
      <c r="E47" s="106">
        <v>1.254118530258164</v>
      </c>
      <c r="F47" s="42">
        <v>15889</v>
      </c>
      <c r="G47" s="43">
        <v>11124.1</v>
      </c>
      <c r="H47" s="106">
        <v>1.428340270224108</v>
      </c>
      <c r="I47" s="106">
        <v>13.891967606130478</v>
      </c>
    </row>
    <row r="48" spans="1:9" ht="12.75">
      <c r="A48" s="630">
        <v>2</v>
      </c>
      <c r="B48" s="631" t="s">
        <v>76</v>
      </c>
      <c r="C48" s="42">
        <v>40898</v>
      </c>
      <c r="D48" s="43">
        <v>31366.5</v>
      </c>
      <c r="E48" s="106">
        <v>1.3038751534280204</v>
      </c>
      <c r="F48" s="42">
        <v>40680</v>
      </c>
      <c r="G48" s="43">
        <v>24348.7</v>
      </c>
      <c r="H48" s="106">
        <v>1.6707257471651464</v>
      </c>
      <c r="I48" s="106">
        <v>28.1354079623834</v>
      </c>
    </row>
    <row r="49" spans="1:9" ht="13.5" thickBot="1">
      <c r="A49" s="47" t="s">
        <v>13</v>
      </c>
      <c r="B49" s="272">
        <f>COUNT(C34:C48)</f>
        <v>15</v>
      </c>
      <c r="C49" s="47"/>
      <c r="D49" s="633"/>
      <c r="E49" s="634"/>
      <c r="F49" s="47"/>
      <c r="G49" s="633"/>
      <c r="H49" s="634"/>
      <c r="I49" s="634"/>
    </row>
    <row r="50" spans="1:9" ht="13.5" thickBot="1">
      <c r="A50" s="47"/>
      <c r="B50" s="330" t="s">
        <v>12</v>
      </c>
      <c r="C50" s="636">
        <f>SUM(C34:C48)</f>
        <v>966014</v>
      </c>
      <c r="D50" s="637">
        <f>SUM(D34:D48)</f>
        <v>684220.6</v>
      </c>
      <c r="E50" s="638"/>
      <c r="F50" s="636">
        <f>SUM(F34:F48)</f>
        <v>709695</v>
      </c>
      <c r="G50" s="637">
        <f>SUM(G34:G48)</f>
        <v>449297.3</v>
      </c>
      <c r="H50" s="639"/>
      <c r="I50" s="639"/>
    </row>
    <row r="51" spans="1:9" ht="13.5" thickBot="1">
      <c r="A51" s="640" t="s">
        <v>430</v>
      </c>
      <c r="B51" s="641"/>
      <c r="C51" s="642"/>
      <c r="D51" s="643">
        <f>C50/D50</f>
        <v>1.4118458286698763</v>
      </c>
      <c r="E51" s="48"/>
      <c r="F51" s="644"/>
      <c r="G51" s="643">
        <f>F50/G50</f>
        <v>1.5795665809698836</v>
      </c>
      <c r="H51" s="48"/>
      <c r="I51" s="643">
        <f>(G51-D51)/D51*100</f>
        <v>11.879537332912605</v>
      </c>
    </row>
    <row r="52" spans="1:9" ht="12.7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2.75">
      <c r="A53" s="630" t="s">
        <v>126</v>
      </c>
      <c r="B53" s="46" t="s">
        <v>75</v>
      </c>
      <c r="C53" s="42">
        <v>258267</v>
      </c>
      <c r="D53" s="43">
        <v>164617.6</v>
      </c>
      <c r="E53" s="106">
        <v>1.568890568201699</v>
      </c>
      <c r="F53" s="42">
        <v>302609</v>
      </c>
      <c r="G53" s="43">
        <v>201286</v>
      </c>
      <c r="H53" s="106">
        <v>1.5033782776745526</v>
      </c>
      <c r="I53" s="106">
        <v>-4.175708099401615</v>
      </c>
    </row>
    <row r="54" spans="1:9" ht="22.5">
      <c r="A54" s="630">
        <v>5</v>
      </c>
      <c r="B54" s="631" t="s">
        <v>74</v>
      </c>
      <c r="C54" s="652">
        <v>330824</v>
      </c>
      <c r="D54" s="586">
        <v>261537.4</v>
      </c>
      <c r="E54" s="653">
        <v>1.264920428206444</v>
      </c>
      <c r="F54" s="652">
        <v>318777</v>
      </c>
      <c r="G54" s="586">
        <v>226935.7</v>
      </c>
      <c r="H54" s="653">
        <v>1.4047018604829473</v>
      </c>
      <c r="I54" s="653">
        <v>11.050610707165376</v>
      </c>
    </row>
    <row r="55" spans="1:9" ht="12.75">
      <c r="A55" s="630">
        <v>5</v>
      </c>
      <c r="B55" s="46" t="s">
        <v>73</v>
      </c>
      <c r="C55" s="42">
        <v>526390</v>
      </c>
      <c r="D55" s="43">
        <v>378544.7</v>
      </c>
      <c r="E55" s="106">
        <v>1.3905623298912915</v>
      </c>
      <c r="F55" s="42">
        <v>546014</v>
      </c>
      <c r="G55" s="43">
        <v>289109.4</v>
      </c>
      <c r="H55" s="106">
        <v>1.888606873384262</v>
      </c>
      <c r="I55" s="106">
        <v>35.81605317410732</v>
      </c>
    </row>
    <row r="56" spans="1:9" ht="12.75">
      <c r="A56" s="630">
        <v>5</v>
      </c>
      <c r="B56" s="46" t="s">
        <v>72</v>
      </c>
      <c r="C56" s="42">
        <v>106500</v>
      </c>
      <c r="D56" s="43">
        <v>82868</v>
      </c>
      <c r="E56" s="106">
        <v>1.2851764251580828</v>
      </c>
      <c r="F56" s="42">
        <v>91015</v>
      </c>
      <c r="G56" s="43">
        <v>53511.6</v>
      </c>
      <c r="H56" s="106">
        <v>1.7008461716711891</v>
      </c>
      <c r="I56" s="106">
        <v>32.343399581265814</v>
      </c>
    </row>
    <row r="57" spans="1:9" ht="12.75">
      <c r="A57" s="630">
        <v>5</v>
      </c>
      <c r="B57" s="46" t="s">
        <v>71</v>
      </c>
      <c r="C57" s="42">
        <v>449527</v>
      </c>
      <c r="D57" s="43">
        <v>292645.5</v>
      </c>
      <c r="E57" s="106">
        <v>1.53608034294052</v>
      </c>
      <c r="F57" s="42">
        <v>468563</v>
      </c>
      <c r="G57" s="43">
        <v>290329</v>
      </c>
      <c r="H57" s="106">
        <v>1.6139035370217925</v>
      </c>
      <c r="I57" s="106">
        <v>5.066349194489095</v>
      </c>
    </row>
    <row r="58" spans="1:9" ht="12.75">
      <c r="A58" s="630">
        <v>5</v>
      </c>
      <c r="B58" s="46" t="s">
        <v>70</v>
      </c>
      <c r="C58" s="42">
        <v>117493</v>
      </c>
      <c r="D58" s="43">
        <v>86454</v>
      </c>
      <c r="E58" s="106">
        <v>1.3590232956254193</v>
      </c>
      <c r="F58" s="42">
        <v>151228</v>
      </c>
      <c r="G58" s="43">
        <v>87784.8</v>
      </c>
      <c r="H58" s="106">
        <v>1.7227128158861214</v>
      </c>
      <c r="I58" s="106">
        <v>26.76109537131466</v>
      </c>
    </row>
    <row r="59" spans="1:9" ht="12.75">
      <c r="A59" s="630">
        <v>5</v>
      </c>
      <c r="B59" s="46" t="s">
        <v>69</v>
      </c>
      <c r="C59" s="42">
        <v>285362</v>
      </c>
      <c r="D59" s="43">
        <v>185133.1</v>
      </c>
      <c r="E59" s="106">
        <v>1.5413883308819438</v>
      </c>
      <c r="F59" s="42">
        <v>329976</v>
      </c>
      <c r="G59" s="43">
        <v>140468.4</v>
      </c>
      <c r="H59" s="106">
        <v>2.349111971091007</v>
      </c>
      <c r="I59" s="106">
        <v>52.402345601442555</v>
      </c>
    </row>
    <row r="60" spans="1:9" ht="12.75">
      <c r="A60" s="630">
        <v>5</v>
      </c>
      <c r="B60" s="46" t="s">
        <v>68</v>
      </c>
      <c r="C60" s="42">
        <v>73426</v>
      </c>
      <c r="D60" s="43">
        <v>59360.9</v>
      </c>
      <c r="E60" s="106">
        <v>1.23694216226506</v>
      </c>
      <c r="F60" s="42">
        <v>70363</v>
      </c>
      <c r="G60" s="43">
        <v>51757.8</v>
      </c>
      <c r="H60" s="106">
        <v>1.3594665924749505</v>
      </c>
      <c r="I60" s="106">
        <v>9.905429206611128</v>
      </c>
    </row>
    <row r="61" spans="1:9" ht="12.75">
      <c r="A61" s="630">
        <v>5</v>
      </c>
      <c r="B61" s="46" t="s">
        <v>67</v>
      </c>
      <c r="C61" s="42">
        <v>329606</v>
      </c>
      <c r="D61" s="43">
        <v>214656</v>
      </c>
      <c r="E61" s="106">
        <v>1.5355079755515801</v>
      </c>
      <c r="F61" s="42">
        <v>388353</v>
      </c>
      <c r="G61" s="43">
        <v>192032.1</v>
      </c>
      <c r="H61" s="106">
        <v>2.0223337660734844</v>
      </c>
      <c r="I61" s="106">
        <v>31.704543269925267</v>
      </c>
    </row>
    <row r="62" spans="1:9" ht="12.75">
      <c r="A62" s="630">
        <v>5</v>
      </c>
      <c r="B62" s="46" t="s">
        <v>66</v>
      </c>
      <c r="C62" s="42">
        <v>89000</v>
      </c>
      <c r="D62" s="43">
        <v>64718</v>
      </c>
      <c r="E62" s="106">
        <v>1.375197008560215</v>
      </c>
      <c r="F62" s="42">
        <v>109548</v>
      </c>
      <c r="G62" s="43">
        <v>58955.4</v>
      </c>
      <c r="H62" s="106">
        <v>1.8581503984367844</v>
      </c>
      <c r="I62" s="106">
        <v>35.11885110790092</v>
      </c>
    </row>
    <row r="63" spans="1:9" ht="13.5" thickBot="1">
      <c r="A63" s="47" t="s">
        <v>13</v>
      </c>
      <c r="B63" s="272">
        <f>COUNT(C53:C62)</f>
        <v>10</v>
      </c>
      <c r="C63" s="48"/>
      <c r="D63" s="633"/>
      <c r="E63" s="48"/>
      <c r="F63" s="48"/>
      <c r="G63" s="633"/>
      <c r="H63" s="48"/>
      <c r="I63" s="48"/>
    </row>
    <row r="64" spans="1:9" ht="13.5" thickBot="1">
      <c r="A64" s="48"/>
      <c r="B64" s="330" t="s">
        <v>12</v>
      </c>
      <c r="C64" s="636">
        <f>SUM(C53:C62)</f>
        <v>2566395</v>
      </c>
      <c r="D64" s="637">
        <f>SUM(D53:D62)</f>
        <v>1790535.2</v>
      </c>
      <c r="E64" s="638"/>
      <c r="F64" s="636">
        <f>SUM(F53:F62)</f>
        <v>2776446</v>
      </c>
      <c r="G64" s="637">
        <f>SUM(G53:G62)</f>
        <v>1592170.2000000002</v>
      </c>
      <c r="H64" s="639"/>
      <c r="I64" s="639"/>
    </row>
    <row r="65" spans="1:9" ht="13.5" thickBot="1">
      <c r="A65" s="640" t="s">
        <v>431</v>
      </c>
      <c r="B65" s="641"/>
      <c r="C65" s="642"/>
      <c r="D65" s="643">
        <f>C64/D64</f>
        <v>1.4333116712813019</v>
      </c>
      <c r="E65" s="48"/>
      <c r="F65" s="644"/>
      <c r="G65" s="643">
        <f>F64/G64</f>
        <v>1.7438123135328119</v>
      </c>
      <c r="H65" s="48"/>
      <c r="I65" s="643">
        <f>(G65-D65)/D65*100</f>
        <v>21.663162902590436</v>
      </c>
    </row>
    <row r="66" spans="1:9" ht="12.75">
      <c r="A66" s="48"/>
      <c r="B66" s="48"/>
      <c r="C66" s="48"/>
      <c r="D66" s="633"/>
      <c r="E66" s="48"/>
      <c r="F66" s="48"/>
      <c r="G66" s="48"/>
      <c r="H66" s="48"/>
      <c r="I66" s="48"/>
    </row>
    <row r="67" spans="1:9" ht="12.75">
      <c r="A67" s="645" t="s">
        <v>127</v>
      </c>
      <c r="B67" s="107" t="s">
        <v>65</v>
      </c>
      <c r="C67" s="44">
        <v>65539</v>
      </c>
      <c r="D67" s="45">
        <v>44291.3</v>
      </c>
      <c r="E67" s="102">
        <v>1.47972626678377</v>
      </c>
      <c r="F67" s="44">
        <v>44501</v>
      </c>
      <c r="G67" s="45">
        <v>24745.8</v>
      </c>
      <c r="H67" s="102">
        <v>1.7983253723864252</v>
      </c>
      <c r="I67" s="102">
        <v>21.530948848744842</v>
      </c>
    </row>
    <row r="68" spans="1:9" ht="12.75">
      <c r="A68" s="632">
        <v>6</v>
      </c>
      <c r="B68" s="46" t="s">
        <v>64</v>
      </c>
      <c r="C68" s="42">
        <v>309571</v>
      </c>
      <c r="D68" s="43">
        <v>221428.8</v>
      </c>
      <c r="E68" s="106">
        <v>1.3980611374852776</v>
      </c>
      <c r="F68" s="42">
        <v>363077</v>
      </c>
      <c r="G68" s="43">
        <v>272673.1</v>
      </c>
      <c r="H68" s="106">
        <v>1.331546822917259</v>
      </c>
      <c r="I68" s="106">
        <v>-4.757611293570425</v>
      </c>
    </row>
    <row r="69" spans="1:9" ht="12.75">
      <c r="A69" s="632">
        <v>6</v>
      </c>
      <c r="B69" s="46" t="s">
        <v>63</v>
      </c>
      <c r="C69" s="42">
        <v>124155</v>
      </c>
      <c r="D69" s="43">
        <v>84750</v>
      </c>
      <c r="E69" s="106">
        <v>1.4649557522123893</v>
      </c>
      <c r="F69" s="42">
        <v>75998</v>
      </c>
      <c r="G69" s="43">
        <v>44023</v>
      </c>
      <c r="H69" s="106">
        <v>1.7263248756331917</v>
      </c>
      <c r="I69" s="106">
        <v>17.841434666274424</v>
      </c>
    </row>
    <row r="70" spans="1:9" ht="12.75">
      <c r="A70" s="630">
        <v>6</v>
      </c>
      <c r="B70" s="46" t="s">
        <v>62</v>
      </c>
      <c r="C70" s="42">
        <v>158803</v>
      </c>
      <c r="D70" s="43">
        <v>89620.1</v>
      </c>
      <c r="E70" s="106">
        <v>1.771957406876359</v>
      </c>
      <c r="F70" s="42">
        <v>156429</v>
      </c>
      <c r="G70" s="43">
        <v>76016.6</v>
      </c>
      <c r="H70" s="106">
        <v>2.0578268430842734</v>
      </c>
      <c r="I70" s="106">
        <v>16.132974477747215</v>
      </c>
    </row>
    <row r="71" spans="1:9" ht="12.75">
      <c r="A71" s="630">
        <v>6</v>
      </c>
      <c r="B71" s="46" t="s">
        <v>61</v>
      </c>
      <c r="C71" s="42">
        <v>116169</v>
      </c>
      <c r="D71" s="43">
        <v>84725.5</v>
      </c>
      <c r="E71" s="106">
        <v>1.371122035278635</v>
      </c>
      <c r="F71" s="42">
        <v>99632</v>
      </c>
      <c r="G71" s="43">
        <v>62436.8</v>
      </c>
      <c r="H71" s="106">
        <v>1.595725597724419</v>
      </c>
      <c r="I71" s="106">
        <v>16.38100451067002</v>
      </c>
    </row>
    <row r="72" spans="1:9" ht="12.75">
      <c r="A72" s="630">
        <v>6</v>
      </c>
      <c r="B72" s="46" t="s">
        <v>60</v>
      </c>
      <c r="C72" s="42">
        <v>214735</v>
      </c>
      <c r="D72" s="43">
        <v>184659.1</v>
      </c>
      <c r="E72" s="106">
        <v>1.1628725581355048</v>
      </c>
      <c r="F72" s="42">
        <v>284512</v>
      </c>
      <c r="G72" s="43">
        <v>192512.7</v>
      </c>
      <c r="H72" s="106">
        <v>1.4778869134348018</v>
      </c>
      <c r="I72" s="106">
        <v>27.089327467179743</v>
      </c>
    </row>
    <row r="73" spans="1:9" ht="12.75">
      <c r="A73" s="630">
        <v>6</v>
      </c>
      <c r="B73" s="46" t="s">
        <v>59</v>
      </c>
      <c r="C73" s="42">
        <v>137466</v>
      </c>
      <c r="D73" s="43">
        <v>89749.6</v>
      </c>
      <c r="E73" s="106">
        <v>1.5316614224464509</v>
      </c>
      <c r="F73" s="42">
        <v>87007</v>
      </c>
      <c r="G73" s="43">
        <v>54613.9</v>
      </c>
      <c r="H73" s="106">
        <v>1.5931292216816597</v>
      </c>
      <c r="I73" s="106">
        <v>4.013145355389915</v>
      </c>
    </row>
    <row r="74" spans="1:9" ht="12.75">
      <c r="A74" s="630">
        <v>6</v>
      </c>
      <c r="B74" s="46" t="s">
        <v>58</v>
      </c>
      <c r="C74" s="42">
        <v>88484</v>
      </c>
      <c r="D74" s="43">
        <v>48617.6</v>
      </c>
      <c r="E74" s="106">
        <v>1.8199993418021458</v>
      </c>
      <c r="F74" s="42">
        <v>92792</v>
      </c>
      <c r="G74" s="43">
        <v>48755.2</v>
      </c>
      <c r="H74" s="106">
        <v>1.9032226306117093</v>
      </c>
      <c r="I74" s="106">
        <v>4.57270983005722</v>
      </c>
    </row>
    <row r="75" spans="1:9" ht="12.75">
      <c r="A75" s="630">
        <v>6</v>
      </c>
      <c r="B75" s="46" t="s">
        <v>57</v>
      </c>
      <c r="C75" s="42">
        <v>289910</v>
      </c>
      <c r="D75" s="43">
        <v>170394</v>
      </c>
      <c r="E75" s="106">
        <v>1.7014096740495557</v>
      </c>
      <c r="F75" s="42">
        <v>242037</v>
      </c>
      <c r="G75" s="43">
        <v>119027.6</v>
      </c>
      <c r="H75" s="106">
        <v>2.0334527454136686</v>
      </c>
      <c r="I75" s="106">
        <v>19.515762513199498</v>
      </c>
    </row>
    <row r="76" spans="1:9" ht="12.75">
      <c r="A76" s="630">
        <v>6</v>
      </c>
      <c r="B76" s="46" t="s">
        <v>56</v>
      </c>
      <c r="C76" s="42">
        <v>244004</v>
      </c>
      <c r="D76" s="43">
        <v>145203.1</v>
      </c>
      <c r="E76" s="106">
        <v>1.6804324425580446</v>
      </c>
      <c r="F76" s="42">
        <v>325049</v>
      </c>
      <c r="G76" s="43">
        <v>165233</v>
      </c>
      <c r="H76" s="106">
        <v>1.9672159919628645</v>
      </c>
      <c r="I76" s="106">
        <v>17.06605645914944</v>
      </c>
    </row>
    <row r="77" spans="1:9" ht="12.75">
      <c r="A77" s="630">
        <v>6</v>
      </c>
      <c r="B77" s="46" t="s">
        <v>55</v>
      </c>
      <c r="C77" s="42">
        <v>258817</v>
      </c>
      <c r="D77" s="43">
        <v>191163.8</v>
      </c>
      <c r="E77" s="106">
        <v>1.3539017324409748</v>
      </c>
      <c r="F77" s="42">
        <v>224169</v>
      </c>
      <c r="G77" s="43">
        <v>186140.5</v>
      </c>
      <c r="H77" s="106">
        <v>1.2042999777050132</v>
      </c>
      <c r="I77" s="106">
        <v>-11.049675995778644</v>
      </c>
    </row>
    <row r="78" spans="1:9" ht="13.5" thickBot="1">
      <c r="A78" s="47" t="s">
        <v>13</v>
      </c>
      <c r="B78" s="272">
        <f>COUNT(C67:C77)</f>
        <v>11</v>
      </c>
      <c r="C78" s="47"/>
      <c r="D78" s="633"/>
      <c r="E78" s="634"/>
      <c r="F78" s="47"/>
      <c r="G78" s="633"/>
      <c r="H78" s="634"/>
      <c r="I78" s="634"/>
    </row>
    <row r="79" spans="1:9" ht="13.5" thickBot="1">
      <c r="A79" s="635"/>
      <c r="B79" s="330" t="s">
        <v>12</v>
      </c>
      <c r="C79" s="636">
        <f>SUM(C67:C77)</f>
        <v>2007653</v>
      </c>
      <c r="D79" s="637">
        <f>SUM(D67:D77)</f>
        <v>1354602.9</v>
      </c>
      <c r="E79" s="638"/>
      <c r="F79" s="636">
        <f>SUM(F67:F77)</f>
        <v>1995203</v>
      </c>
      <c r="G79" s="637">
        <f>SUM(G67:G77)</f>
        <v>1246178.2</v>
      </c>
      <c r="H79" s="639"/>
      <c r="I79" s="639"/>
    </row>
    <row r="80" spans="1:9" ht="13.5" thickBot="1">
      <c r="A80" s="640" t="s">
        <v>432</v>
      </c>
      <c r="B80" s="641"/>
      <c r="C80" s="642"/>
      <c r="D80" s="643">
        <f>C79/D79</f>
        <v>1.4820970780440528</v>
      </c>
      <c r="E80" s="48"/>
      <c r="F80" s="644"/>
      <c r="G80" s="643">
        <f>F79/G79</f>
        <v>1.6010575373570168</v>
      </c>
      <c r="H80" s="48"/>
      <c r="I80" s="643">
        <f>(G80-D80)/D80*100</f>
        <v>8.026495772460336</v>
      </c>
    </row>
    <row r="81" spans="1:9" ht="12.75">
      <c r="A81" s="48"/>
      <c r="B81" s="48"/>
      <c r="C81" s="48"/>
      <c r="D81" s="633"/>
      <c r="E81" s="48"/>
      <c r="F81" s="48"/>
      <c r="G81" s="48"/>
      <c r="H81" s="48"/>
      <c r="I81" s="48"/>
    </row>
    <row r="82" spans="1:9" ht="12.75">
      <c r="A82" s="645" t="s">
        <v>128</v>
      </c>
      <c r="B82" s="107" t="s">
        <v>54</v>
      </c>
      <c r="C82" s="44">
        <v>3239</v>
      </c>
      <c r="D82" s="45">
        <v>3434.7</v>
      </c>
      <c r="E82" s="102">
        <v>0.9430226802923108</v>
      </c>
      <c r="F82" s="44">
        <v>3663</v>
      </c>
      <c r="G82" s="45">
        <v>5562.7</v>
      </c>
      <c r="H82" s="102">
        <v>0.6584931777733835</v>
      </c>
      <c r="I82" s="102">
        <v>-30.172074168007406</v>
      </c>
    </row>
    <row r="83" spans="1:9" ht="12.75">
      <c r="A83" s="645">
        <v>7</v>
      </c>
      <c r="B83" s="107" t="s">
        <v>53</v>
      </c>
      <c r="C83" s="44">
        <v>86712</v>
      </c>
      <c r="D83" s="45">
        <v>78617.8</v>
      </c>
      <c r="E83" s="102">
        <v>1.1029563279562644</v>
      </c>
      <c r="F83" s="44">
        <v>103038</v>
      </c>
      <c r="G83" s="45">
        <v>88635.9</v>
      </c>
      <c r="H83" s="102">
        <v>1.1624860806964221</v>
      </c>
      <c r="I83" s="102">
        <v>5.3972901039938765</v>
      </c>
    </row>
    <row r="84" spans="1:9" ht="12.75">
      <c r="A84" s="645">
        <v>7</v>
      </c>
      <c r="B84" s="107" t="s">
        <v>52</v>
      </c>
      <c r="C84" s="44">
        <v>10603</v>
      </c>
      <c r="D84" s="45">
        <v>15040.8</v>
      </c>
      <c r="E84" s="102">
        <v>0.7049492048295304</v>
      </c>
      <c r="F84" s="44">
        <v>10357</v>
      </c>
      <c r="G84" s="45">
        <v>14193.1</v>
      </c>
      <c r="H84" s="102">
        <v>0.7297207798155442</v>
      </c>
      <c r="I84" s="102">
        <v>3.513951759404284</v>
      </c>
    </row>
    <row r="85" spans="1:9" ht="12.75">
      <c r="A85" s="630">
        <v>7</v>
      </c>
      <c r="B85" s="46" t="s">
        <v>51</v>
      </c>
      <c r="C85" s="42">
        <v>89206</v>
      </c>
      <c r="D85" s="43">
        <v>86822.5</v>
      </c>
      <c r="E85" s="106">
        <v>1.027452561260042</v>
      </c>
      <c r="F85" s="42">
        <v>58153</v>
      </c>
      <c r="G85" s="43">
        <v>52514.5</v>
      </c>
      <c r="H85" s="106">
        <v>1.1073703453331938</v>
      </c>
      <c r="I85" s="106">
        <v>7.778245642323631</v>
      </c>
    </row>
    <row r="86" spans="1:9" ht="12.75">
      <c r="A86" s="630">
        <v>7</v>
      </c>
      <c r="B86" s="46" t="s">
        <v>50</v>
      </c>
      <c r="C86" s="42">
        <v>26804</v>
      </c>
      <c r="D86" s="43">
        <v>28259.2</v>
      </c>
      <c r="E86" s="106">
        <v>0.9485052655418412</v>
      </c>
      <c r="F86" s="42">
        <v>25588</v>
      </c>
      <c r="G86" s="43">
        <v>19796.8</v>
      </c>
      <c r="H86" s="106">
        <v>1.2925321264042675</v>
      </c>
      <c r="I86" s="106">
        <v>36.27042182690448</v>
      </c>
    </row>
    <row r="87" spans="1:9" ht="12.75">
      <c r="A87" s="630">
        <v>7</v>
      </c>
      <c r="B87" s="46" t="s">
        <v>49</v>
      </c>
      <c r="C87" s="42">
        <v>54631</v>
      </c>
      <c r="D87" s="43">
        <v>54243</v>
      </c>
      <c r="E87" s="106">
        <v>1.007152996700035</v>
      </c>
      <c r="F87" s="42">
        <v>55139</v>
      </c>
      <c r="G87" s="43">
        <v>43405.7</v>
      </c>
      <c r="H87" s="106">
        <v>1.2703170320948631</v>
      </c>
      <c r="I87" s="106">
        <v>26.129499317094073</v>
      </c>
    </row>
    <row r="88" spans="1:9" ht="12.75">
      <c r="A88" s="630">
        <v>7</v>
      </c>
      <c r="B88" s="46" t="s">
        <v>48</v>
      </c>
      <c r="C88" s="42">
        <v>80475</v>
      </c>
      <c r="D88" s="43">
        <v>74443.6</v>
      </c>
      <c r="E88" s="106">
        <v>1.0810197249998656</v>
      </c>
      <c r="F88" s="42">
        <v>84821</v>
      </c>
      <c r="G88" s="43">
        <v>78488.1</v>
      </c>
      <c r="H88" s="106">
        <v>1.0806861167489084</v>
      </c>
      <c r="I88" s="106">
        <v>-0.030860514682776688</v>
      </c>
    </row>
    <row r="89" spans="1:9" ht="12.75">
      <c r="A89" s="630">
        <v>7</v>
      </c>
      <c r="B89" s="46" t="s">
        <v>47</v>
      </c>
      <c r="C89" s="42">
        <v>22493</v>
      </c>
      <c r="D89" s="43">
        <v>24071.5</v>
      </c>
      <c r="E89" s="106">
        <v>0.9344245269301872</v>
      </c>
      <c r="F89" s="42">
        <v>18521</v>
      </c>
      <c r="G89" s="43">
        <v>15163</v>
      </c>
      <c r="H89" s="106">
        <v>1.22146013321902</v>
      </c>
      <c r="I89" s="106">
        <v>30.717901555068867</v>
      </c>
    </row>
    <row r="90" spans="1:9" ht="12.75">
      <c r="A90" s="630">
        <v>7</v>
      </c>
      <c r="B90" s="46" t="s">
        <v>46</v>
      </c>
      <c r="C90" s="42">
        <v>30194</v>
      </c>
      <c r="D90" s="43">
        <v>33354.3</v>
      </c>
      <c r="E90" s="106">
        <v>0.9052505973742515</v>
      </c>
      <c r="F90" s="42">
        <v>33512</v>
      </c>
      <c r="G90" s="43">
        <v>32715</v>
      </c>
      <c r="H90" s="106">
        <v>1.0243619134953386</v>
      </c>
      <c r="I90" s="106">
        <v>13.157827950246984</v>
      </c>
    </row>
    <row r="91" spans="1:9" ht="12.75">
      <c r="A91" s="630">
        <v>7</v>
      </c>
      <c r="B91" s="46" t="s">
        <v>45</v>
      </c>
      <c r="C91" s="42">
        <v>123832</v>
      </c>
      <c r="D91" s="43">
        <v>105184.6</v>
      </c>
      <c r="E91" s="106">
        <v>1.1772826060088644</v>
      </c>
      <c r="F91" s="42">
        <v>123471</v>
      </c>
      <c r="G91" s="43">
        <v>93876.7</v>
      </c>
      <c r="H91" s="106">
        <v>1.3152464882127302</v>
      </c>
      <c r="I91" s="106">
        <v>11.71884146590602</v>
      </c>
    </row>
    <row r="92" spans="1:9" ht="12.75">
      <c r="A92" s="630">
        <v>7</v>
      </c>
      <c r="B92" s="46" t="s">
        <v>44</v>
      </c>
      <c r="C92" s="42">
        <v>43860</v>
      </c>
      <c r="D92" s="43">
        <v>42531</v>
      </c>
      <c r="E92" s="106">
        <v>1.0312477957254709</v>
      </c>
      <c r="F92" s="42">
        <v>19350</v>
      </c>
      <c r="G92" s="43">
        <v>15983.1</v>
      </c>
      <c r="H92" s="106">
        <v>1.2106537530266344</v>
      </c>
      <c r="I92" s="106">
        <v>17.396978499716788</v>
      </c>
    </row>
    <row r="93" spans="1:9" ht="12.75">
      <c r="A93" s="630">
        <v>7</v>
      </c>
      <c r="B93" s="46" t="s">
        <v>43</v>
      </c>
      <c r="C93" s="42">
        <v>23516</v>
      </c>
      <c r="D93" s="43">
        <v>26015.8</v>
      </c>
      <c r="E93" s="106">
        <v>0.9039122379477087</v>
      </c>
      <c r="F93" s="42">
        <v>29712</v>
      </c>
      <c r="G93" s="43">
        <v>21445</v>
      </c>
      <c r="H93" s="106">
        <v>1.3854977850314758</v>
      </c>
      <c r="I93" s="106">
        <v>53.277909830846525</v>
      </c>
    </row>
    <row r="94" spans="1:9" ht="12.75">
      <c r="A94" s="630">
        <v>7</v>
      </c>
      <c r="B94" s="46" t="s">
        <v>42</v>
      </c>
      <c r="C94" s="42">
        <v>63701</v>
      </c>
      <c r="D94" s="43">
        <v>68007.2</v>
      </c>
      <c r="E94" s="106">
        <v>0.9366802338575916</v>
      </c>
      <c r="F94" s="42">
        <v>63429</v>
      </c>
      <c r="G94" s="43">
        <v>56744.6</v>
      </c>
      <c r="H94" s="106">
        <v>1.117797993113001</v>
      </c>
      <c r="I94" s="106">
        <v>19.336135503735395</v>
      </c>
    </row>
    <row r="95" spans="1:9" ht="12.75">
      <c r="A95" s="630">
        <v>7</v>
      </c>
      <c r="B95" s="46" t="s">
        <v>41</v>
      </c>
      <c r="C95" s="42">
        <v>120831</v>
      </c>
      <c r="D95" s="43">
        <v>107934.6</v>
      </c>
      <c r="E95" s="106">
        <v>1.119483464987131</v>
      </c>
      <c r="F95" s="42">
        <v>120949</v>
      </c>
      <c r="G95" s="43">
        <v>89829.3</v>
      </c>
      <c r="H95" s="106">
        <v>1.3464315095408737</v>
      </c>
      <c r="I95" s="106">
        <v>20.272567809329054</v>
      </c>
    </row>
    <row r="96" spans="1:9" ht="12.75">
      <c r="A96" s="630">
        <v>7</v>
      </c>
      <c r="B96" s="46" t="s">
        <v>40</v>
      </c>
      <c r="C96" s="42">
        <v>123180</v>
      </c>
      <c r="D96" s="43">
        <v>101582.5</v>
      </c>
      <c r="E96" s="106">
        <v>1.2126104397903181</v>
      </c>
      <c r="F96" s="42">
        <v>129734</v>
      </c>
      <c r="G96" s="43">
        <v>93608</v>
      </c>
      <c r="H96" s="106">
        <v>1.3859285531151184</v>
      </c>
      <c r="I96" s="106">
        <v>14.292975521039558</v>
      </c>
    </row>
    <row r="97" spans="1:9" ht="12.75">
      <c r="A97" s="630">
        <v>7</v>
      </c>
      <c r="B97" s="46" t="s">
        <v>39</v>
      </c>
      <c r="C97" s="42">
        <v>81804</v>
      </c>
      <c r="D97" s="43">
        <v>67801.9</v>
      </c>
      <c r="E97" s="106">
        <v>1.2065148616779178</v>
      </c>
      <c r="F97" s="42">
        <v>83075</v>
      </c>
      <c r="G97" s="43">
        <v>52211.7</v>
      </c>
      <c r="H97" s="106">
        <v>1.591118465784489</v>
      </c>
      <c r="I97" s="106">
        <v>31.877237183112474</v>
      </c>
    </row>
    <row r="98" spans="1:9" ht="12.75">
      <c r="A98" s="630">
        <v>7</v>
      </c>
      <c r="B98" s="46" t="s">
        <v>38</v>
      </c>
      <c r="C98" s="42">
        <v>45669</v>
      </c>
      <c r="D98" s="43">
        <v>36073.1</v>
      </c>
      <c r="E98" s="106">
        <v>1.2660126243655245</v>
      </c>
      <c r="F98" s="42">
        <v>44296</v>
      </c>
      <c r="G98" s="43">
        <v>39522.2</v>
      </c>
      <c r="H98" s="106">
        <v>1.1207878103951705</v>
      </c>
      <c r="I98" s="106">
        <v>-11.471039954529282</v>
      </c>
    </row>
    <row r="99" spans="1:9" ht="12.75">
      <c r="A99" s="630">
        <v>7</v>
      </c>
      <c r="B99" s="46" t="s">
        <v>37</v>
      </c>
      <c r="C99" s="42">
        <v>43091</v>
      </c>
      <c r="D99" s="43">
        <v>46272.3</v>
      </c>
      <c r="E99" s="106">
        <v>0.9312482846108795</v>
      </c>
      <c r="F99" s="42">
        <v>43444</v>
      </c>
      <c r="G99" s="43">
        <v>44416.9</v>
      </c>
      <c r="H99" s="106">
        <v>0.978096175104521</v>
      </c>
      <c r="I99" s="106">
        <v>5.030655225659478</v>
      </c>
    </row>
    <row r="100" spans="1:9" ht="12.75">
      <c r="A100" s="630">
        <v>7</v>
      </c>
      <c r="B100" s="46" t="s">
        <v>36</v>
      </c>
      <c r="C100" s="42">
        <v>98013</v>
      </c>
      <c r="D100" s="43">
        <v>85552.4</v>
      </c>
      <c r="E100" s="106">
        <v>1.1456487486031952</v>
      </c>
      <c r="F100" s="42">
        <v>74386</v>
      </c>
      <c r="G100" s="43">
        <v>58487.4</v>
      </c>
      <c r="H100" s="106">
        <v>1.2718294880606762</v>
      </c>
      <c r="I100" s="106">
        <v>11.01391151618887</v>
      </c>
    </row>
    <row r="101" spans="1:9" ht="12.75">
      <c r="A101" s="646">
        <v>7</v>
      </c>
      <c r="B101" s="46" t="s">
        <v>35</v>
      </c>
      <c r="C101" s="46">
        <v>19588</v>
      </c>
      <c r="D101" s="43">
        <v>21134.4</v>
      </c>
      <c r="E101" s="106">
        <v>0.9268301915360738</v>
      </c>
      <c r="F101" s="46">
        <v>17547</v>
      </c>
      <c r="G101" s="43">
        <v>9318.1</v>
      </c>
      <c r="H101" s="106">
        <v>1.8831092175443491</v>
      </c>
      <c r="I101" s="106">
        <v>103.17737108060699</v>
      </c>
    </row>
    <row r="102" spans="1:9" ht="13.5" thickBot="1">
      <c r="A102" s="47" t="s">
        <v>13</v>
      </c>
      <c r="B102" s="272">
        <f>COUNT(C82:C101)</f>
        <v>20</v>
      </c>
      <c r="C102" s="48"/>
      <c r="D102" s="633"/>
      <c r="E102" s="634"/>
      <c r="F102" s="48"/>
      <c r="G102" s="633"/>
      <c r="H102" s="48"/>
      <c r="I102" s="634"/>
    </row>
    <row r="103" spans="1:9" ht="13.5" thickBot="1">
      <c r="A103" s="48"/>
      <c r="B103" s="330" t="s">
        <v>12</v>
      </c>
      <c r="C103" s="636">
        <f>SUM(C82:C101)</f>
        <v>1191442</v>
      </c>
      <c r="D103" s="637">
        <f>SUM(D82:D101)</f>
        <v>1106377.2</v>
      </c>
      <c r="E103" s="638"/>
      <c r="F103" s="636">
        <f>SUM(F82:F101)</f>
        <v>1142185</v>
      </c>
      <c r="G103" s="637">
        <f>SUM(G82:G101)</f>
        <v>925917.8</v>
      </c>
      <c r="H103" s="639"/>
      <c r="I103" s="639"/>
    </row>
    <row r="104" spans="1:9" ht="13.5" thickBot="1">
      <c r="A104" s="640" t="s">
        <v>433</v>
      </c>
      <c r="B104" s="641"/>
      <c r="C104" s="642"/>
      <c r="D104" s="643">
        <f>C103/D103</f>
        <v>1.0768858938886305</v>
      </c>
      <c r="E104" s="48"/>
      <c r="F104" s="644"/>
      <c r="G104" s="643">
        <f>F103/G103</f>
        <v>1.2335706258158121</v>
      </c>
      <c r="H104" s="48"/>
      <c r="I104" s="643">
        <f>(G104-D104)/D104*100</f>
        <v>14.54979889850666</v>
      </c>
    </row>
    <row r="105" spans="1:9" ht="12.75">
      <c r="A105" s="48"/>
      <c r="B105" s="48"/>
      <c r="C105" s="48"/>
      <c r="D105" s="633"/>
      <c r="E105" s="48"/>
      <c r="F105" s="48"/>
      <c r="G105" s="48"/>
      <c r="H105" s="48"/>
      <c r="I105" s="48"/>
    </row>
    <row r="106" spans="1:9" ht="12.75">
      <c r="A106" s="630" t="s">
        <v>129</v>
      </c>
      <c r="B106" s="46" t="s">
        <v>34</v>
      </c>
      <c r="C106" s="42">
        <v>296845</v>
      </c>
      <c r="D106" s="43">
        <v>294798.8</v>
      </c>
      <c r="E106" s="106">
        <v>1.0069410051872667</v>
      </c>
      <c r="F106" s="42">
        <v>265114</v>
      </c>
      <c r="G106" s="43">
        <v>221192.8</v>
      </c>
      <c r="H106" s="106">
        <v>1.1985652335880734</v>
      </c>
      <c r="I106" s="106">
        <v>19.030333198633546</v>
      </c>
    </row>
    <row r="107" spans="1:9" ht="12.75">
      <c r="A107" s="630">
        <v>8</v>
      </c>
      <c r="B107" s="46" t="s">
        <v>33</v>
      </c>
      <c r="C107" s="42">
        <v>114077</v>
      </c>
      <c r="D107" s="43">
        <v>160973.9</v>
      </c>
      <c r="E107" s="106">
        <v>0.7086676784248875</v>
      </c>
      <c r="F107" s="42">
        <v>108301</v>
      </c>
      <c r="G107" s="43">
        <v>172503</v>
      </c>
      <c r="H107" s="106">
        <v>0.6278209654324852</v>
      </c>
      <c r="I107" s="106">
        <v>-11.408268706722364</v>
      </c>
    </row>
    <row r="108" spans="1:9" ht="12.75">
      <c r="A108" s="630">
        <v>8</v>
      </c>
      <c r="B108" s="46" t="s">
        <v>32</v>
      </c>
      <c r="C108" s="42">
        <v>41727</v>
      </c>
      <c r="D108" s="43">
        <v>69281</v>
      </c>
      <c r="E108" s="106">
        <v>0.6022863411324895</v>
      </c>
      <c r="F108" s="42">
        <v>41196</v>
      </c>
      <c r="G108" s="43">
        <v>71958.5</v>
      </c>
      <c r="H108" s="106">
        <v>0.5724966473731387</v>
      </c>
      <c r="I108" s="106">
        <v>-4.946101501046285</v>
      </c>
    </row>
    <row r="109" spans="1:9" ht="12.75">
      <c r="A109" s="630">
        <v>8</v>
      </c>
      <c r="B109" s="46" t="s">
        <v>31</v>
      </c>
      <c r="C109" s="42">
        <v>366501</v>
      </c>
      <c r="D109" s="43">
        <v>337137.1</v>
      </c>
      <c r="E109" s="106">
        <v>1.0870978008649894</v>
      </c>
      <c r="F109" s="42">
        <v>380136</v>
      </c>
      <c r="G109" s="43">
        <v>331862.5</v>
      </c>
      <c r="H109" s="106">
        <v>1.1454623526309842</v>
      </c>
      <c r="I109" s="106">
        <v>5.368840937729324</v>
      </c>
    </row>
    <row r="110" spans="1:9" ht="12.75">
      <c r="A110" s="630">
        <v>8</v>
      </c>
      <c r="B110" s="46" t="s">
        <v>30</v>
      </c>
      <c r="C110" s="42">
        <v>235090</v>
      </c>
      <c r="D110" s="43">
        <v>197025.5</v>
      </c>
      <c r="E110" s="106">
        <v>1.1931958046039726</v>
      </c>
      <c r="F110" s="42">
        <v>307738</v>
      </c>
      <c r="G110" s="43">
        <v>204562</v>
      </c>
      <c r="H110" s="106">
        <v>1.5043752016503553</v>
      </c>
      <c r="I110" s="106">
        <v>26.07949138319881</v>
      </c>
    </row>
    <row r="111" spans="1:9" ht="12.75">
      <c r="A111" s="630">
        <v>8</v>
      </c>
      <c r="B111" s="46" t="s">
        <v>29</v>
      </c>
      <c r="C111" s="42">
        <v>232908</v>
      </c>
      <c r="D111" s="43">
        <v>466165.2</v>
      </c>
      <c r="E111" s="106">
        <v>0.49962545466714375</v>
      </c>
      <c r="F111" s="42">
        <v>325049</v>
      </c>
      <c r="G111" s="43">
        <v>533054.2</v>
      </c>
      <c r="H111" s="106">
        <v>0.6097860217591382</v>
      </c>
      <c r="I111" s="106">
        <v>22.048629841204686</v>
      </c>
    </row>
    <row r="112" spans="1:9" ht="12.75">
      <c r="A112" s="630">
        <v>8</v>
      </c>
      <c r="B112" s="46" t="s">
        <v>28</v>
      </c>
      <c r="C112" s="42">
        <v>248660</v>
      </c>
      <c r="D112" s="43">
        <v>344731.8</v>
      </c>
      <c r="E112" s="106">
        <v>0.7213143667047833</v>
      </c>
      <c r="F112" s="42">
        <v>275160</v>
      </c>
      <c r="G112" s="43">
        <v>351715.3</v>
      </c>
      <c r="H112" s="106">
        <v>0.7823373052011101</v>
      </c>
      <c r="I112" s="106">
        <v>8.459964380731932</v>
      </c>
    </row>
    <row r="113" spans="1:9" ht="12.75">
      <c r="A113" s="630">
        <v>8</v>
      </c>
      <c r="B113" s="46" t="s">
        <v>27</v>
      </c>
      <c r="C113" s="42">
        <v>169154</v>
      </c>
      <c r="D113" s="43">
        <v>181904.4</v>
      </c>
      <c r="E113" s="106">
        <v>0.9299060385565165</v>
      </c>
      <c r="F113" s="42">
        <v>181949</v>
      </c>
      <c r="G113" s="43">
        <v>211447.7</v>
      </c>
      <c r="H113" s="106">
        <v>0.8604917433483551</v>
      </c>
      <c r="I113" s="106">
        <v>-7.464656893282738</v>
      </c>
    </row>
    <row r="114" spans="1:9" ht="12.75">
      <c r="A114" s="632">
        <v>8</v>
      </c>
      <c r="B114" s="46" t="s">
        <v>26</v>
      </c>
      <c r="C114" s="42">
        <v>200038</v>
      </c>
      <c r="D114" s="43">
        <v>295393</v>
      </c>
      <c r="E114" s="106">
        <v>0.6771927567681022</v>
      </c>
      <c r="F114" s="42">
        <v>208475</v>
      </c>
      <c r="G114" s="43">
        <v>289392.5</v>
      </c>
      <c r="H114" s="106">
        <v>0.7203883998375908</v>
      </c>
      <c r="I114" s="106">
        <v>6.378633356275036</v>
      </c>
    </row>
    <row r="115" spans="1:9" ht="12.75">
      <c r="A115" s="630">
        <v>8</v>
      </c>
      <c r="B115" s="46" t="s">
        <v>25</v>
      </c>
      <c r="C115" s="42">
        <v>333389</v>
      </c>
      <c r="D115" s="43">
        <v>606386</v>
      </c>
      <c r="E115" s="106">
        <v>0.5497966641710066</v>
      </c>
      <c r="F115" s="42">
        <v>370968</v>
      </c>
      <c r="G115" s="43">
        <v>570378.3</v>
      </c>
      <c r="H115" s="106">
        <v>0.6503893994564659</v>
      </c>
      <c r="I115" s="106">
        <v>18.296352422787955</v>
      </c>
    </row>
    <row r="116" spans="1:9" ht="13.5" thickBot="1">
      <c r="A116" s="47" t="s">
        <v>13</v>
      </c>
      <c r="B116" s="272">
        <f>COUNT(C106:C115)</f>
        <v>10</v>
      </c>
      <c r="C116" s="47"/>
      <c r="D116" s="633"/>
      <c r="E116" s="634"/>
      <c r="F116" s="47"/>
      <c r="G116" s="633"/>
      <c r="H116" s="634"/>
      <c r="I116" s="634"/>
    </row>
    <row r="117" spans="1:9" ht="13.5" thickBot="1">
      <c r="A117" s="48"/>
      <c r="B117" s="330" t="s">
        <v>12</v>
      </c>
      <c r="C117" s="636">
        <f>SUM(C106:C115)</f>
        <v>2238389</v>
      </c>
      <c r="D117" s="637">
        <f>SUM(D106:D115)</f>
        <v>2953796.6999999997</v>
      </c>
      <c r="E117" s="638"/>
      <c r="F117" s="636">
        <f>SUM(F106:F115)</f>
        <v>2464086</v>
      </c>
      <c r="G117" s="637">
        <f>SUM(G106:G115)</f>
        <v>2958066.8</v>
      </c>
      <c r="H117" s="639"/>
      <c r="I117" s="639"/>
    </row>
    <row r="118" spans="1:9" ht="13.5" thickBot="1">
      <c r="A118" s="640" t="s">
        <v>434</v>
      </c>
      <c r="B118" s="641"/>
      <c r="C118" s="642"/>
      <c r="D118" s="643">
        <f>C117/D117</f>
        <v>0.7578006299485677</v>
      </c>
      <c r="E118" s="48"/>
      <c r="F118" s="644"/>
      <c r="G118" s="643">
        <f>F117/G117</f>
        <v>0.8330055291516744</v>
      </c>
      <c r="H118" s="48"/>
      <c r="I118" s="643">
        <f>(G118-D118)/D118*100</f>
        <v>9.924100908732536</v>
      </c>
    </row>
    <row r="119" spans="1:9" ht="12.75">
      <c r="A119" s="648"/>
      <c r="B119" s="647"/>
      <c r="C119" s="648"/>
      <c r="D119" s="110"/>
      <c r="E119" s="108"/>
      <c r="F119" s="110"/>
      <c r="G119" s="110"/>
      <c r="H119" s="108"/>
      <c r="I119" s="110"/>
    </row>
    <row r="120" spans="1:9" ht="22.5">
      <c r="A120" s="630" t="s">
        <v>130</v>
      </c>
      <c r="B120" s="649" t="s">
        <v>24</v>
      </c>
      <c r="C120" s="42">
        <v>199899</v>
      </c>
      <c r="D120" s="43">
        <v>198807.6</v>
      </c>
      <c r="E120" s="106">
        <v>1.005489729768882</v>
      </c>
      <c r="F120" s="42">
        <v>174885</v>
      </c>
      <c r="G120" s="43">
        <v>154050.5</v>
      </c>
      <c r="H120" s="106">
        <v>1.135244611344981</v>
      </c>
      <c r="I120" s="106">
        <v>12.904645143011445</v>
      </c>
    </row>
    <row r="121" spans="1:9" ht="12.75">
      <c r="A121" s="630">
        <v>9</v>
      </c>
      <c r="B121" s="46" t="s">
        <v>23</v>
      </c>
      <c r="C121" s="42">
        <v>306884</v>
      </c>
      <c r="D121" s="43">
        <v>265451.7</v>
      </c>
      <c r="E121" s="106">
        <v>1.1560822552652705</v>
      </c>
      <c r="F121" s="42">
        <v>242312</v>
      </c>
      <c r="G121" s="43">
        <v>190873.8</v>
      </c>
      <c r="H121" s="106">
        <v>1.2694880072592467</v>
      </c>
      <c r="I121" s="106">
        <v>9.809488163794581</v>
      </c>
    </row>
    <row r="122" spans="1:9" ht="12.75">
      <c r="A122" s="630">
        <v>9</v>
      </c>
      <c r="B122" s="46" t="s">
        <v>22</v>
      </c>
      <c r="C122" s="42">
        <v>196889</v>
      </c>
      <c r="D122" s="43">
        <v>247425.8</v>
      </c>
      <c r="E122" s="106">
        <v>0.7957496752561779</v>
      </c>
      <c r="F122" s="42">
        <v>176366</v>
      </c>
      <c r="G122" s="43">
        <v>241782.3</v>
      </c>
      <c r="H122" s="106">
        <v>0.7294413197326687</v>
      </c>
      <c r="I122" s="106">
        <v>-8.332815907485276</v>
      </c>
    </row>
    <row r="123" spans="1:9" ht="12.75">
      <c r="A123" s="630">
        <v>9</v>
      </c>
      <c r="B123" s="46" t="s">
        <v>21</v>
      </c>
      <c r="C123" s="42">
        <v>272604</v>
      </c>
      <c r="D123" s="43">
        <v>354088.8</v>
      </c>
      <c r="E123" s="106">
        <v>0.7698746755051276</v>
      </c>
      <c r="F123" s="42">
        <v>283442</v>
      </c>
      <c r="G123" s="43">
        <v>323925.8</v>
      </c>
      <c r="H123" s="106">
        <v>0.8750213783526969</v>
      </c>
      <c r="I123" s="106">
        <v>13.657638859023495</v>
      </c>
    </row>
    <row r="124" spans="1:9" ht="12.75">
      <c r="A124" s="630">
        <v>9</v>
      </c>
      <c r="B124" s="46" t="s">
        <v>20</v>
      </c>
      <c r="C124" s="42">
        <v>97530</v>
      </c>
      <c r="D124" s="43">
        <v>79494.4</v>
      </c>
      <c r="E124" s="106">
        <v>1.2268788744867565</v>
      </c>
      <c r="F124" s="42">
        <v>83833</v>
      </c>
      <c r="G124" s="43">
        <v>53506.9</v>
      </c>
      <c r="H124" s="106">
        <v>1.5667698932287237</v>
      </c>
      <c r="I124" s="106">
        <v>27.703714344592882</v>
      </c>
    </row>
    <row r="125" spans="1:9" ht="12.75">
      <c r="A125" s="630">
        <v>9</v>
      </c>
      <c r="B125" s="46" t="s">
        <v>19</v>
      </c>
      <c r="C125" s="42">
        <v>89047</v>
      </c>
      <c r="D125" s="43">
        <v>75628</v>
      </c>
      <c r="E125" s="106">
        <v>1.177434283598667</v>
      </c>
      <c r="F125" s="42">
        <v>63819</v>
      </c>
      <c r="G125" s="43">
        <v>51651.7</v>
      </c>
      <c r="H125" s="106">
        <v>1.2355643667100986</v>
      </c>
      <c r="I125" s="106">
        <v>4.93701295445253</v>
      </c>
    </row>
    <row r="126" spans="1:9" ht="12.75">
      <c r="A126" s="630">
        <v>9</v>
      </c>
      <c r="B126" s="46" t="s">
        <v>18</v>
      </c>
      <c r="C126" s="42">
        <v>234200</v>
      </c>
      <c r="D126" s="43">
        <v>187514.8</v>
      </c>
      <c r="E126" s="106">
        <v>1.2489680814527708</v>
      </c>
      <c r="F126" s="42">
        <v>195464</v>
      </c>
      <c r="G126" s="43">
        <v>130440.3</v>
      </c>
      <c r="H126" s="106">
        <v>1.4984939470393734</v>
      </c>
      <c r="I126" s="106">
        <v>19.978562246071164</v>
      </c>
    </row>
    <row r="127" spans="1:9" ht="12.75">
      <c r="A127" s="630">
        <v>9</v>
      </c>
      <c r="B127" s="46" t="s">
        <v>17</v>
      </c>
      <c r="C127" s="42">
        <v>166117</v>
      </c>
      <c r="D127" s="43">
        <v>163039.6</v>
      </c>
      <c r="E127" s="106">
        <v>1.0188751689773528</v>
      </c>
      <c r="F127" s="42">
        <v>152318</v>
      </c>
      <c r="G127" s="43">
        <v>122639.4</v>
      </c>
      <c r="H127" s="106">
        <v>1.241998900842633</v>
      </c>
      <c r="I127" s="106">
        <v>21.899025382003384</v>
      </c>
    </row>
    <row r="128" spans="1:9" ht="12.75">
      <c r="A128" s="630">
        <v>9</v>
      </c>
      <c r="B128" s="46" t="s">
        <v>16</v>
      </c>
      <c r="C128" s="42">
        <v>109850</v>
      </c>
      <c r="D128" s="43">
        <v>109438.8</v>
      </c>
      <c r="E128" s="106">
        <v>1.0037573511405462</v>
      </c>
      <c r="F128" s="42">
        <v>108482</v>
      </c>
      <c r="G128" s="43">
        <v>91680.5</v>
      </c>
      <c r="H128" s="106">
        <v>1.1832614350925224</v>
      </c>
      <c r="I128" s="106">
        <v>17.883214877381455</v>
      </c>
    </row>
    <row r="129" spans="1:9" ht="12.75">
      <c r="A129" s="630">
        <v>9</v>
      </c>
      <c r="B129" s="46" t="s">
        <v>15</v>
      </c>
      <c r="C129" s="42">
        <v>345105</v>
      </c>
      <c r="D129" s="43">
        <v>277414</v>
      </c>
      <c r="E129" s="106">
        <v>1.2440071517659528</v>
      </c>
      <c r="F129" s="42">
        <v>304667</v>
      </c>
      <c r="G129" s="43">
        <v>230599.9</v>
      </c>
      <c r="H129" s="106">
        <v>1.3211931141340478</v>
      </c>
      <c r="I129" s="106">
        <v>6.204623683917277</v>
      </c>
    </row>
    <row r="130" spans="1:9" ht="12.75">
      <c r="A130" s="630">
        <v>9</v>
      </c>
      <c r="B130" s="46" t="s">
        <v>14</v>
      </c>
      <c r="C130" s="42">
        <v>242180</v>
      </c>
      <c r="D130" s="43">
        <v>223268.6</v>
      </c>
      <c r="E130" s="106">
        <v>1.0847024615194434</v>
      </c>
      <c r="F130" s="42">
        <v>218620</v>
      </c>
      <c r="G130" s="43">
        <v>167674.5</v>
      </c>
      <c r="H130" s="106">
        <v>1.3038357054889085</v>
      </c>
      <c r="I130" s="106">
        <v>20.202152363746354</v>
      </c>
    </row>
    <row r="131" spans="1:9" ht="13.5" thickBot="1">
      <c r="A131" s="47" t="s">
        <v>13</v>
      </c>
      <c r="B131" s="272">
        <f>COUNT(C120:C130)</f>
        <v>11</v>
      </c>
      <c r="C131" s="47"/>
      <c r="D131" s="633"/>
      <c r="E131" s="634"/>
      <c r="F131" s="47"/>
      <c r="G131" s="48"/>
      <c r="H131" s="634"/>
      <c r="I131" s="634"/>
    </row>
    <row r="132" spans="1:9" ht="13.5" thickBot="1">
      <c r="A132" s="635"/>
      <c r="B132" s="330" t="s">
        <v>12</v>
      </c>
      <c r="C132" s="636">
        <f>SUM(C120:C130)</f>
        <v>2260305</v>
      </c>
      <c r="D132" s="637">
        <f>SUM(D120:D130)</f>
        <v>2181572.1</v>
      </c>
      <c r="E132" s="638"/>
      <c r="F132" s="650">
        <f>SUM(F120:F130)</f>
        <v>2004208</v>
      </c>
      <c r="G132" s="637">
        <f>SUM(G120:G130)</f>
        <v>1758825.5999999996</v>
      </c>
      <c r="H132" s="639"/>
      <c r="I132" s="639"/>
    </row>
    <row r="133" spans="1:9" ht="13.5" thickBot="1">
      <c r="A133" s="640" t="s">
        <v>435</v>
      </c>
      <c r="B133" s="641"/>
      <c r="C133" s="642"/>
      <c r="D133" s="643">
        <f>C132/D132</f>
        <v>1.0360899829989574</v>
      </c>
      <c r="E133" s="48"/>
      <c r="F133" s="644"/>
      <c r="G133" s="643">
        <f>F132/G132</f>
        <v>1.1395149126780963</v>
      </c>
      <c r="H133" s="48"/>
      <c r="I133" s="643">
        <f>(G133-D133)/D133*100</f>
        <v>9.982234301674843</v>
      </c>
    </row>
    <row r="134" spans="1:9" ht="12.75">
      <c r="A134" s="658"/>
      <c r="B134" s="659"/>
      <c r="C134" s="660"/>
      <c r="D134" s="661"/>
      <c r="E134" s="48"/>
      <c r="F134" s="662"/>
      <c r="G134" s="661"/>
      <c r="H134" s="48"/>
      <c r="I134" s="661"/>
    </row>
    <row r="135" spans="1:9" ht="12.75">
      <c r="A135" s="9"/>
      <c r="B135" s="10"/>
      <c r="C135" s="9"/>
      <c r="D135" s="16"/>
      <c r="E135" s="5"/>
      <c r="F135" s="1"/>
      <c r="G135" s="16"/>
      <c r="H135" s="5"/>
      <c r="I135" s="16"/>
    </row>
    <row r="136" spans="1:9" ht="12.75">
      <c r="A136" s="9"/>
      <c r="B136" s="10"/>
      <c r="C136" s="9"/>
      <c r="D136" s="16"/>
      <c r="E136" s="5"/>
      <c r="F136" s="1"/>
      <c r="G136" s="16"/>
      <c r="H136" s="5"/>
      <c r="I136" s="16"/>
    </row>
    <row r="137" spans="1:9" ht="12.75">
      <c r="A137" s="9"/>
      <c r="B137" s="10"/>
      <c r="C137" s="9"/>
      <c r="D137" s="16"/>
      <c r="E137" s="5"/>
      <c r="F137" s="1"/>
      <c r="G137" s="16"/>
      <c r="H137" s="5"/>
      <c r="I137" s="16"/>
    </row>
    <row r="138" spans="1:9" ht="12.75">
      <c r="A138" s="17" t="s">
        <v>124</v>
      </c>
      <c r="B138" s="10"/>
      <c r="C138" s="9"/>
      <c r="D138" s="16"/>
      <c r="E138" s="5"/>
      <c r="F138" s="1"/>
      <c r="G138" s="16"/>
      <c r="H138" s="5"/>
      <c r="I138" s="16"/>
    </row>
    <row r="139" spans="1:9" ht="12.75">
      <c r="A139" s="9"/>
      <c r="B139" s="10"/>
      <c r="C139" s="9"/>
      <c r="D139" s="16"/>
      <c r="E139" s="5"/>
      <c r="F139" s="1"/>
      <c r="G139" s="16"/>
      <c r="H139" s="5"/>
      <c r="I139" s="16"/>
    </row>
    <row r="140" spans="1:9" ht="12.75">
      <c r="A140" s="493" t="s">
        <v>121</v>
      </c>
      <c r="B140" s="493"/>
      <c r="C140" s="493"/>
      <c r="D140" s="493"/>
      <c r="E140" s="654">
        <v>81</v>
      </c>
      <c r="F140" s="1"/>
      <c r="G140" s="16"/>
      <c r="H140" s="5"/>
      <c r="I140" s="16"/>
    </row>
    <row r="141" spans="1:9" ht="12.75">
      <c r="A141" s="493" t="s">
        <v>122</v>
      </c>
      <c r="B141" s="493"/>
      <c r="C141" s="493"/>
      <c r="D141" s="493"/>
      <c r="E141" s="655">
        <v>19</v>
      </c>
      <c r="F141" s="1"/>
      <c r="G141" s="16"/>
      <c r="H141" s="5"/>
      <c r="I141" s="16"/>
    </row>
    <row r="142" spans="1:9" ht="12.75">
      <c r="A142" s="9"/>
      <c r="B142" s="10"/>
      <c r="C142" s="9"/>
      <c r="D142" s="16"/>
      <c r="E142" s="5"/>
      <c r="F142" s="1"/>
      <c r="G142" s="16"/>
      <c r="H142" s="5"/>
      <c r="I142" s="16"/>
    </row>
    <row r="143" spans="1:9" ht="12.75">
      <c r="A143" s="17" t="s">
        <v>125</v>
      </c>
      <c r="B143" s="10"/>
      <c r="C143" s="9"/>
      <c r="D143" s="16"/>
      <c r="E143" s="5"/>
      <c r="F143" s="1"/>
      <c r="G143" s="16"/>
      <c r="H143" s="5"/>
      <c r="I143" s="16"/>
    </row>
    <row r="144" ht="13.5" thickBot="1"/>
    <row r="145" spans="1:8" ht="12.75">
      <c r="A145" s="482">
        <v>1988</v>
      </c>
      <c r="B145" s="483"/>
      <c r="C145" s="483"/>
      <c r="D145" s="483"/>
      <c r="E145" s="483"/>
      <c r="F145" s="483"/>
      <c r="G145" s="483"/>
      <c r="H145" s="484"/>
    </row>
    <row r="146" spans="1:8" ht="38.25">
      <c r="A146" s="478"/>
      <c r="B146" s="479"/>
      <c r="C146" s="22" t="s">
        <v>9</v>
      </c>
      <c r="D146" s="22" t="s">
        <v>8</v>
      </c>
      <c r="E146" s="22" t="s">
        <v>7</v>
      </c>
      <c r="F146" s="23" t="s">
        <v>6</v>
      </c>
      <c r="G146" s="24" t="s">
        <v>11</v>
      </c>
      <c r="H146" s="25" t="s">
        <v>4</v>
      </c>
    </row>
    <row r="147" spans="1:8" ht="13.5" thickBot="1">
      <c r="A147" s="480"/>
      <c r="B147" s="481"/>
      <c r="C147" s="44">
        <v>16781361</v>
      </c>
      <c r="D147" s="44">
        <v>414996</v>
      </c>
      <c r="E147" s="44">
        <v>4527303</v>
      </c>
      <c r="F147" s="45">
        <f>E148+D147+C147</f>
        <v>17872073.865671642</v>
      </c>
      <c r="G147" s="45">
        <v>16290508.099999992</v>
      </c>
      <c r="H147" s="402">
        <f>F147/G147</f>
        <v>1.097085109682469</v>
      </c>
    </row>
    <row r="148" spans="1:10" ht="13.5" thickBot="1">
      <c r="A148" s="4" t="s">
        <v>120</v>
      </c>
      <c r="B148" s="3"/>
      <c r="C148" s="403"/>
      <c r="D148" s="656">
        <v>414996</v>
      </c>
      <c r="E148" s="404">
        <f>E147/6.7</f>
        <v>675716.8656716418</v>
      </c>
      <c r="F148" s="403"/>
      <c r="G148" s="403"/>
      <c r="H148" s="405"/>
      <c r="I148" s="485" t="s">
        <v>10</v>
      </c>
      <c r="J148" s="486"/>
    </row>
    <row r="149" spans="1:10" ht="13.5" thickBot="1">
      <c r="A149" s="1"/>
      <c r="B149" s="1"/>
      <c r="C149" s="2"/>
      <c r="D149" s="657"/>
      <c r="E149" s="2"/>
      <c r="F149" s="2"/>
      <c r="G149" s="2"/>
      <c r="H149" s="2"/>
      <c r="I149" s="487"/>
      <c r="J149" s="488"/>
    </row>
    <row r="150" spans="1:10" ht="13.5" thickBot="1">
      <c r="A150" s="1"/>
      <c r="B150" s="1"/>
      <c r="C150" s="1"/>
      <c r="D150" s="1"/>
      <c r="E150" s="1"/>
      <c r="F150" s="1"/>
      <c r="G150" s="1"/>
      <c r="H150" s="1"/>
      <c r="I150" s="489">
        <f>(H153-H147)/H147*100</f>
        <v>6.423343242661771</v>
      </c>
      <c r="J150" s="490"/>
    </row>
    <row r="151" spans="1:8" ht="12.75">
      <c r="A151" s="482">
        <v>2002</v>
      </c>
      <c r="B151" s="491"/>
      <c r="C151" s="491"/>
      <c r="D151" s="491"/>
      <c r="E151" s="491"/>
      <c r="F151" s="491"/>
      <c r="G151" s="491"/>
      <c r="H151" s="492"/>
    </row>
    <row r="152" spans="1:8" ht="38.25">
      <c r="A152" s="478"/>
      <c r="B152" s="479"/>
      <c r="C152" s="22" t="s">
        <v>9</v>
      </c>
      <c r="D152" s="22" t="s">
        <v>8</v>
      </c>
      <c r="E152" s="22" t="s">
        <v>7</v>
      </c>
      <c r="F152" s="23" t="s">
        <v>6</v>
      </c>
      <c r="G152" s="24" t="s">
        <v>5</v>
      </c>
      <c r="H152" s="25" t="s">
        <v>4</v>
      </c>
    </row>
    <row r="153" spans="1:8" ht="12.75">
      <c r="A153" s="480"/>
      <c r="B153" s="481"/>
      <c r="C153" s="44">
        <v>16569732</v>
      </c>
      <c r="D153" s="35">
        <v>288603</v>
      </c>
      <c r="E153" s="35">
        <v>1444825</v>
      </c>
      <c r="F153" s="44">
        <f>E154+D153+C153</f>
        <v>17073980.52238806</v>
      </c>
      <c r="G153" s="107">
        <v>14623709.899999999</v>
      </c>
      <c r="H153" s="402">
        <f>F153/G153</f>
        <v>1.1675546519415063</v>
      </c>
    </row>
    <row r="154" spans="1:8" ht="13.5" thickBot="1">
      <c r="A154" s="4" t="s">
        <v>120</v>
      </c>
      <c r="B154" s="3"/>
      <c r="C154" s="403"/>
      <c r="D154" s="656">
        <v>288603</v>
      </c>
      <c r="E154" s="404">
        <f>E153/6.7</f>
        <v>215645.5223880597</v>
      </c>
      <c r="F154" s="403"/>
      <c r="G154" s="403"/>
      <c r="H154" s="405"/>
    </row>
    <row r="155" spans="1:8" ht="12.75">
      <c r="A155" s="1"/>
      <c r="B155" s="1"/>
      <c r="C155" s="2"/>
      <c r="D155" s="657"/>
      <c r="E155" s="2"/>
      <c r="F155" s="2"/>
      <c r="G155" s="2"/>
      <c r="H155" s="2"/>
    </row>
    <row r="156" spans="1:8" ht="12.75">
      <c r="A156" s="2" t="s">
        <v>3</v>
      </c>
      <c r="B156" s="1"/>
      <c r="C156" s="2"/>
      <c r="D156" s="2"/>
      <c r="E156" s="2" t="s">
        <v>2</v>
      </c>
      <c r="G156" s="2"/>
      <c r="H156" s="1"/>
    </row>
    <row r="157" spans="1:8" ht="12.75">
      <c r="A157" s="2"/>
      <c r="B157" s="2"/>
      <c r="C157" s="2"/>
      <c r="D157" s="2"/>
      <c r="E157" s="2" t="s">
        <v>1</v>
      </c>
      <c r="G157" s="2"/>
      <c r="H157" s="1"/>
    </row>
    <row r="158" spans="1:8" ht="12.75">
      <c r="A158" s="2"/>
      <c r="B158" s="2"/>
      <c r="C158" s="2"/>
      <c r="D158" s="2"/>
      <c r="E158" s="2"/>
      <c r="G158" s="2"/>
      <c r="H158" s="1"/>
    </row>
    <row r="159" ht="12.75">
      <c r="A159" t="s">
        <v>0</v>
      </c>
    </row>
    <row r="161" ht="12.75">
      <c r="A161" t="s">
        <v>428</v>
      </c>
    </row>
    <row r="162" ht="12.75">
      <c r="A162" t="s">
        <v>393</v>
      </c>
    </row>
    <row r="163" ht="12.75">
      <c r="A163" t="s">
        <v>367</v>
      </c>
    </row>
  </sheetData>
  <mergeCells count="20">
    <mergeCell ref="A141:D141"/>
    <mergeCell ref="F5:H5"/>
    <mergeCell ref="I5:I6"/>
    <mergeCell ref="A140:D140"/>
    <mergeCell ref="A5:A6"/>
    <mergeCell ref="A32:C32"/>
    <mergeCell ref="A51:C51"/>
    <mergeCell ref="A65:C65"/>
    <mergeCell ref="B5:B6"/>
    <mergeCell ref="C5:E5"/>
    <mergeCell ref="A80:C80"/>
    <mergeCell ref="A104:C104"/>
    <mergeCell ref="A118:C118"/>
    <mergeCell ref="A133:C133"/>
    <mergeCell ref="A152:B153"/>
    <mergeCell ref="A146:B147"/>
    <mergeCell ref="A145:H145"/>
    <mergeCell ref="I148:J149"/>
    <mergeCell ref="I150:J150"/>
    <mergeCell ref="A151:H151"/>
  </mergeCells>
  <printOptions/>
  <pageMargins left="0.75" right="0.75" top="1" bottom="1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91">
      <selection activeCell="B101" sqref="B101"/>
    </sheetView>
  </sheetViews>
  <sheetFormatPr defaultColWidth="11.421875" defaultRowHeight="12.75"/>
  <cols>
    <col min="1" max="1" width="8.7109375" style="0" customWidth="1"/>
    <col min="2" max="2" width="19.421875" style="0" customWidth="1"/>
    <col min="3" max="5" width="14.28125" style="0" customWidth="1"/>
  </cols>
  <sheetData>
    <row r="1" ht="12.75">
      <c r="A1" s="15" t="s">
        <v>436</v>
      </c>
    </row>
    <row r="2" ht="12.75">
      <c r="A2" s="15" t="s">
        <v>437</v>
      </c>
    </row>
    <row r="3" ht="12.75">
      <c r="A3" s="15"/>
    </row>
    <row r="4" ht="12.75">
      <c r="A4" s="125" t="s">
        <v>335</v>
      </c>
    </row>
    <row r="5" ht="12.75">
      <c r="A5" s="125" t="s">
        <v>350</v>
      </c>
    </row>
    <row r="6" ht="13.5" thickBot="1"/>
    <row r="7" spans="2:7" ht="39" thickBot="1">
      <c r="B7" s="164" t="s">
        <v>348</v>
      </c>
      <c r="C7" s="165" t="s">
        <v>347</v>
      </c>
      <c r="D7" s="79" t="s">
        <v>349</v>
      </c>
      <c r="E7" s="164" t="s">
        <v>353</v>
      </c>
      <c r="F7" s="163"/>
      <c r="G7" s="133"/>
    </row>
    <row r="8" spans="2:6" ht="12.75">
      <c r="B8" s="687" t="s">
        <v>113</v>
      </c>
      <c r="C8" s="667">
        <v>238812</v>
      </c>
      <c r="D8" s="692">
        <v>290266</v>
      </c>
      <c r="E8" s="680">
        <f>C8/D8*100</f>
        <v>82.27350085783385</v>
      </c>
      <c r="F8" s="162"/>
    </row>
    <row r="9" spans="2:6" ht="12.75">
      <c r="B9" s="688" t="s">
        <v>112</v>
      </c>
      <c r="C9" s="668">
        <v>187328</v>
      </c>
      <c r="D9" s="693">
        <v>244315</v>
      </c>
      <c r="E9" s="681">
        <f>C9/D9*100</f>
        <v>76.67478460184599</v>
      </c>
      <c r="F9" s="162"/>
    </row>
    <row r="10" spans="2:6" ht="12.75">
      <c r="B10" s="688" t="s">
        <v>111</v>
      </c>
      <c r="C10" s="668">
        <v>130086</v>
      </c>
      <c r="D10" s="693">
        <v>152778</v>
      </c>
      <c r="E10" s="680">
        <f aca="true" t="shared" si="0" ref="E10:E79">C10/D10*100</f>
        <v>85.14707614970743</v>
      </c>
      <c r="F10" s="162"/>
    </row>
    <row r="11" spans="2:6" ht="12.75">
      <c r="B11" s="688" t="s">
        <v>110</v>
      </c>
      <c r="C11" s="668">
        <v>35150</v>
      </c>
      <c r="D11" s="693">
        <v>54556</v>
      </c>
      <c r="E11" s="681">
        <f t="shared" si="0"/>
        <v>64.42921035266515</v>
      </c>
      <c r="F11" s="162"/>
    </row>
    <row r="12" spans="2:6" ht="12.75">
      <c r="B12" s="688" t="s">
        <v>109</v>
      </c>
      <c r="C12" s="668">
        <v>120891</v>
      </c>
      <c r="D12" s="693">
        <v>158573</v>
      </c>
      <c r="E12" s="680">
        <f t="shared" si="0"/>
        <v>76.23681206762815</v>
      </c>
      <c r="F12" s="162"/>
    </row>
    <row r="13" spans="2:6" ht="12.75">
      <c r="B13" s="688" t="s">
        <v>108</v>
      </c>
      <c r="C13" s="668">
        <v>28181</v>
      </c>
      <c r="D13" s="693">
        <v>43734</v>
      </c>
      <c r="E13" s="681">
        <f t="shared" si="0"/>
        <v>64.43727991951343</v>
      </c>
      <c r="F13" s="162"/>
    </row>
    <row r="14" spans="2:6" ht="12.75">
      <c r="B14" s="688" t="s">
        <v>107</v>
      </c>
      <c r="C14" s="668">
        <v>90290</v>
      </c>
      <c r="D14" s="693">
        <v>112105</v>
      </c>
      <c r="E14" s="680">
        <f t="shared" si="0"/>
        <v>80.54056464921278</v>
      </c>
      <c r="F14" s="162"/>
    </row>
    <row r="15" spans="2:6" ht="12.75">
      <c r="B15" s="688" t="s">
        <v>106</v>
      </c>
      <c r="C15" s="668">
        <v>48595</v>
      </c>
      <c r="D15" s="693">
        <v>57462</v>
      </c>
      <c r="E15" s="681">
        <f t="shared" si="0"/>
        <v>84.56893251192092</v>
      </c>
      <c r="F15" s="162"/>
    </row>
    <row r="16" spans="2:6" ht="12.75">
      <c r="B16" s="688" t="s">
        <v>105</v>
      </c>
      <c r="C16" s="668">
        <v>69280</v>
      </c>
      <c r="D16" s="693">
        <v>88152</v>
      </c>
      <c r="E16" s="680">
        <f t="shared" si="0"/>
        <v>78.59152373173609</v>
      </c>
      <c r="F16" s="162"/>
    </row>
    <row r="17" spans="2:6" ht="12.75">
      <c r="B17" s="688" t="s">
        <v>104</v>
      </c>
      <c r="C17" s="668">
        <v>76519</v>
      </c>
      <c r="D17" s="693">
        <v>88003</v>
      </c>
      <c r="E17" s="681">
        <f t="shared" si="0"/>
        <v>86.95044487119758</v>
      </c>
      <c r="F17" s="162"/>
    </row>
    <row r="18" spans="2:6" ht="12.75">
      <c r="B18" s="688" t="s">
        <v>103</v>
      </c>
      <c r="C18" s="668">
        <v>105709</v>
      </c>
      <c r="D18" s="693">
        <v>121795</v>
      </c>
      <c r="E18" s="680">
        <f t="shared" si="0"/>
        <v>86.79256127098813</v>
      </c>
      <c r="F18" s="162"/>
    </row>
    <row r="19" spans="2:6" ht="12.75">
      <c r="B19" s="688" t="s">
        <v>102</v>
      </c>
      <c r="C19" s="668">
        <v>61080</v>
      </c>
      <c r="D19" s="693">
        <v>83996</v>
      </c>
      <c r="E19" s="681">
        <f t="shared" si="0"/>
        <v>72.71774846421259</v>
      </c>
      <c r="F19" s="162"/>
    </row>
    <row r="20" spans="2:6" ht="12.75">
      <c r="B20" s="688" t="s">
        <v>101</v>
      </c>
      <c r="C20" s="668">
        <v>119911</v>
      </c>
      <c r="D20" s="693">
        <v>147707</v>
      </c>
      <c r="E20" s="680">
        <f t="shared" si="0"/>
        <v>81.18166369907993</v>
      </c>
      <c r="F20" s="162"/>
    </row>
    <row r="21" spans="2:6" ht="12.75">
      <c r="B21" s="688" t="s">
        <v>100</v>
      </c>
      <c r="C21" s="668">
        <v>97255</v>
      </c>
      <c r="D21" s="693">
        <v>120756</v>
      </c>
      <c r="E21" s="681">
        <f t="shared" si="0"/>
        <v>80.53844115406274</v>
      </c>
      <c r="F21" s="162"/>
    </row>
    <row r="22" spans="2:6" ht="22.5">
      <c r="B22" s="689" t="s">
        <v>99</v>
      </c>
      <c r="C22" s="669">
        <v>105567</v>
      </c>
      <c r="D22" s="694">
        <f>84813+63229</f>
        <v>148042</v>
      </c>
      <c r="E22" s="698">
        <f t="shared" si="0"/>
        <v>71.30881776793072</v>
      </c>
      <c r="F22" s="162"/>
    </row>
    <row r="23" spans="2:6" ht="12.75">
      <c r="B23" s="688" t="s">
        <v>98</v>
      </c>
      <c r="C23" s="668">
        <v>85591</v>
      </c>
      <c r="D23" s="693">
        <v>103290</v>
      </c>
      <c r="E23" s="681">
        <f t="shared" si="0"/>
        <v>82.86474973375931</v>
      </c>
      <c r="F23" s="162"/>
    </row>
    <row r="24" spans="2:6" ht="12.75">
      <c r="B24" s="688" t="s">
        <v>97</v>
      </c>
      <c r="C24" s="668">
        <v>118581</v>
      </c>
      <c r="D24" s="693">
        <v>144492</v>
      </c>
      <c r="E24" s="680">
        <f t="shared" si="0"/>
        <v>82.06751930902749</v>
      </c>
      <c r="F24" s="162"/>
    </row>
    <row r="25" spans="2:6" ht="12.75">
      <c r="B25" s="688" t="s">
        <v>96</v>
      </c>
      <c r="C25" s="668">
        <v>208809</v>
      </c>
      <c r="D25" s="693">
        <v>277054</v>
      </c>
      <c r="E25" s="681">
        <f t="shared" si="0"/>
        <v>75.36761786510932</v>
      </c>
      <c r="F25" s="162"/>
    </row>
    <row r="26" spans="2:6" ht="12.75">
      <c r="B26" s="688" t="s">
        <v>95</v>
      </c>
      <c r="C26" s="668">
        <v>78173</v>
      </c>
      <c r="D26" s="693">
        <v>95749</v>
      </c>
      <c r="E26" s="680">
        <f t="shared" si="0"/>
        <v>81.64367251877304</v>
      </c>
      <c r="F26" s="162"/>
    </row>
    <row r="27" spans="2:6" ht="12.75">
      <c r="B27" s="688" t="s">
        <v>94</v>
      </c>
      <c r="C27" s="668">
        <v>123416</v>
      </c>
      <c r="D27" s="693">
        <v>154222</v>
      </c>
      <c r="E27" s="681">
        <f t="shared" si="0"/>
        <v>80.02489917132446</v>
      </c>
      <c r="F27" s="162"/>
    </row>
    <row r="28" spans="2:6" ht="12.75">
      <c r="B28" s="688" t="s">
        <v>93</v>
      </c>
      <c r="C28" s="668">
        <v>78043</v>
      </c>
      <c r="D28" s="693">
        <v>95326</v>
      </c>
      <c r="E28" s="680">
        <f t="shared" si="0"/>
        <v>81.86958437362316</v>
      </c>
      <c r="F28" s="162"/>
    </row>
    <row r="29" spans="2:6" ht="12.75">
      <c r="B29" s="688" t="s">
        <v>92</v>
      </c>
      <c r="C29" s="668">
        <v>95772</v>
      </c>
      <c r="D29" s="693">
        <v>123164</v>
      </c>
      <c r="E29" s="681">
        <f t="shared" si="0"/>
        <v>77.75973498749634</v>
      </c>
      <c r="F29" s="162"/>
    </row>
    <row r="30" spans="2:6" ht="12.75">
      <c r="B30" s="688" t="s">
        <v>91</v>
      </c>
      <c r="C30" s="668">
        <v>11764</v>
      </c>
      <c r="D30" s="693">
        <v>39729</v>
      </c>
      <c r="E30" s="680">
        <f t="shared" si="0"/>
        <v>29.61061189559264</v>
      </c>
      <c r="F30" s="162"/>
    </row>
    <row r="31" spans="2:6" ht="13.5" thickBot="1">
      <c r="B31" s="690" t="s">
        <v>343</v>
      </c>
      <c r="C31" s="672">
        <v>2314803</v>
      </c>
      <c r="D31" s="695">
        <f>SUM(D8:D30)</f>
        <v>2945266</v>
      </c>
      <c r="E31" s="683">
        <f t="shared" si="0"/>
        <v>78.59402172842792</v>
      </c>
      <c r="F31" s="7"/>
    </row>
    <row r="32" spans="2:6" ht="39" thickBot="1">
      <c r="B32" s="663" t="s">
        <v>348</v>
      </c>
      <c r="C32" s="165" t="s">
        <v>347</v>
      </c>
      <c r="D32" s="79" t="s">
        <v>349</v>
      </c>
      <c r="E32" s="164" t="s">
        <v>389</v>
      </c>
      <c r="F32" s="162"/>
    </row>
    <row r="33" spans="2:5" ht="12.75">
      <c r="B33" s="688" t="s">
        <v>90</v>
      </c>
      <c r="C33" s="686">
        <v>5608</v>
      </c>
      <c r="D33" s="693">
        <v>7528</v>
      </c>
      <c r="E33" s="681">
        <f t="shared" si="0"/>
        <v>74.49521785334751</v>
      </c>
    </row>
    <row r="34" spans="2:5" ht="22.5">
      <c r="B34" s="689" t="s">
        <v>89</v>
      </c>
      <c r="C34" s="669">
        <v>7107</v>
      </c>
      <c r="D34" s="694">
        <v>8895</v>
      </c>
      <c r="E34" s="698">
        <f t="shared" si="0"/>
        <v>79.89881956155143</v>
      </c>
    </row>
    <row r="35" spans="2:5" ht="12.75">
      <c r="B35" s="688" t="s">
        <v>88</v>
      </c>
      <c r="C35" s="668">
        <v>3536</v>
      </c>
      <c r="D35" s="693">
        <v>4998</v>
      </c>
      <c r="E35" s="681">
        <f t="shared" si="0"/>
        <v>70.74829931972789</v>
      </c>
    </row>
    <row r="36" spans="2:5" ht="12.75">
      <c r="B36" s="688" t="s">
        <v>87</v>
      </c>
      <c r="C36" s="668">
        <v>20206</v>
      </c>
      <c r="D36" s="693">
        <v>24382</v>
      </c>
      <c r="E36" s="680">
        <f t="shared" si="0"/>
        <v>82.87261094249855</v>
      </c>
    </row>
    <row r="37" spans="2:5" ht="12.75">
      <c r="B37" s="688" t="s">
        <v>86</v>
      </c>
      <c r="C37" s="668">
        <v>25831</v>
      </c>
      <c r="D37" s="693">
        <v>36365</v>
      </c>
      <c r="E37" s="681">
        <f t="shared" si="0"/>
        <v>71.03258627801458</v>
      </c>
    </row>
    <row r="38" spans="2:5" ht="12.75">
      <c r="B38" s="688" t="s">
        <v>85</v>
      </c>
      <c r="C38" s="668">
        <v>10480</v>
      </c>
      <c r="D38" s="693">
        <v>13102</v>
      </c>
      <c r="E38" s="680">
        <f t="shared" si="0"/>
        <v>79.98778812395054</v>
      </c>
    </row>
    <row r="39" spans="2:5" ht="12.75">
      <c r="B39" s="688" t="s">
        <v>84</v>
      </c>
      <c r="C39" s="668">
        <v>11363</v>
      </c>
      <c r="D39" s="693">
        <v>14097</v>
      </c>
      <c r="E39" s="681">
        <f t="shared" si="0"/>
        <v>80.60580265304674</v>
      </c>
    </row>
    <row r="40" spans="2:5" ht="12.75">
      <c r="B40" s="688" t="s">
        <v>83</v>
      </c>
      <c r="C40" s="668">
        <v>24284</v>
      </c>
      <c r="D40" s="693">
        <v>29407</v>
      </c>
      <c r="E40" s="680">
        <f t="shared" si="0"/>
        <v>82.5789777944027</v>
      </c>
    </row>
    <row r="41" spans="2:5" ht="12.75">
      <c r="B41" s="688" t="s">
        <v>82</v>
      </c>
      <c r="C41" s="668">
        <v>35342</v>
      </c>
      <c r="D41" s="693">
        <v>43133</v>
      </c>
      <c r="E41" s="681">
        <f t="shared" si="0"/>
        <v>81.93726381193053</v>
      </c>
    </row>
    <row r="42" spans="2:5" ht="12.75">
      <c r="B42" s="688" t="s">
        <v>81</v>
      </c>
      <c r="C42" s="668">
        <v>6238</v>
      </c>
      <c r="D42" s="693">
        <v>7866</v>
      </c>
      <c r="E42" s="680">
        <f t="shared" si="0"/>
        <v>79.30333079074498</v>
      </c>
    </row>
    <row r="43" spans="2:5" ht="12.75">
      <c r="B43" s="688" t="s">
        <v>80</v>
      </c>
      <c r="C43" s="668">
        <v>15003</v>
      </c>
      <c r="D43" s="693">
        <v>19684</v>
      </c>
      <c r="E43" s="681">
        <f t="shared" si="0"/>
        <v>76.2192643771591</v>
      </c>
    </row>
    <row r="44" spans="2:5" ht="12.75">
      <c r="B44" s="688" t="s">
        <v>79</v>
      </c>
      <c r="C44" s="668">
        <v>12661</v>
      </c>
      <c r="D44" s="693">
        <v>18872</v>
      </c>
      <c r="E44" s="680">
        <f t="shared" si="0"/>
        <v>67.08880881729546</v>
      </c>
    </row>
    <row r="45" spans="2:5" ht="12.75">
      <c r="B45" s="688" t="s">
        <v>78</v>
      </c>
      <c r="C45" s="668">
        <v>7324</v>
      </c>
      <c r="D45" s="693">
        <v>15975</v>
      </c>
      <c r="E45" s="681">
        <f t="shared" si="0"/>
        <v>45.846635367762126</v>
      </c>
    </row>
    <row r="46" spans="2:5" ht="12.75">
      <c r="B46" s="688" t="s">
        <v>77</v>
      </c>
      <c r="C46" s="668">
        <v>4742</v>
      </c>
      <c r="D46" s="693">
        <v>5817</v>
      </c>
      <c r="E46" s="680">
        <f t="shared" si="0"/>
        <v>81.51968368574867</v>
      </c>
    </row>
    <row r="47" spans="2:5" ht="12.75">
      <c r="B47" s="688" t="s">
        <v>76</v>
      </c>
      <c r="C47" s="668">
        <v>8482</v>
      </c>
      <c r="D47" s="693">
        <v>10716</v>
      </c>
      <c r="E47" s="681">
        <f t="shared" si="0"/>
        <v>79.15266890630832</v>
      </c>
    </row>
    <row r="48" spans="2:5" ht="13.5" thickBot="1">
      <c r="B48" s="801" t="s">
        <v>344</v>
      </c>
      <c r="C48" s="802">
        <v>198207</v>
      </c>
      <c r="D48" s="803">
        <f>SUM(D33:D47)</f>
        <v>260837</v>
      </c>
      <c r="E48" s="804">
        <f t="shared" si="0"/>
        <v>75.98883593968647</v>
      </c>
    </row>
    <row r="49" spans="1:5" ht="12.75">
      <c r="A49" s="26"/>
      <c r="B49" s="664"/>
      <c r="C49" s="406"/>
      <c r="D49" s="407"/>
      <c r="E49" s="706"/>
    </row>
    <row r="50" spans="1:5" ht="12.75">
      <c r="A50" s="26"/>
      <c r="B50" s="664"/>
      <c r="C50" s="406"/>
      <c r="D50" s="407"/>
      <c r="E50" s="706"/>
    </row>
    <row r="51" spans="1:5" ht="12.75">
      <c r="A51" s="26"/>
      <c r="B51" s="664"/>
      <c r="C51" s="406"/>
      <c r="D51" s="407"/>
      <c r="E51" s="408"/>
    </row>
    <row r="52" spans="1:5" ht="13.5" thickBot="1">
      <c r="A52" s="26"/>
      <c r="B52" s="800"/>
      <c r="C52" s="406"/>
      <c r="D52" s="798"/>
      <c r="E52" s="796"/>
    </row>
    <row r="53" spans="2:5" ht="39" thickBot="1">
      <c r="B53" s="663" t="s">
        <v>348</v>
      </c>
      <c r="C53" s="165" t="s">
        <v>347</v>
      </c>
      <c r="D53" s="79" t="s">
        <v>349</v>
      </c>
      <c r="E53" s="164" t="s">
        <v>389</v>
      </c>
    </row>
    <row r="54" spans="2:5" ht="12.75">
      <c r="B54" s="688" t="s">
        <v>75</v>
      </c>
      <c r="C54" s="686">
        <v>88350</v>
      </c>
      <c r="D54" s="693">
        <v>114054</v>
      </c>
      <c r="E54" s="681">
        <f t="shared" si="0"/>
        <v>77.4633068546478</v>
      </c>
    </row>
    <row r="55" spans="2:5" ht="22.5">
      <c r="B55" s="689" t="s">
        <v>74</v>
      </c>
      <c r="C55" s="669">
        <v>97187</v>
      </c>
      <c r="D55" s="694">
        <f>69497+51296</f>
        <v>120793</v>
      </c>
      <c r="E55" s="698">
        <f t="shared" si="0"/>
        <v>80.4574768405454</v>
      </c>
    </row>
    <row r="56" spans="2:5" ht="12.75">
      <c r="B56" s="688" t="s">
        <v>73</v>
      </c>
      <c r="C56" s="668">
        <v>98604</v>
      </c>
      <c r="D56" s="693">
        <v>130911</v>
      </c>
      <c r="E56" s="681">
        <f t="shared" si="0"/>
        <v>75.32140156289387</v>
      </c>
    </row>
    <row r="57" spans="2:5" ht="12.75">
      <c r="B57" s="688" t="s">
        <v>72</v>
      </c>
      <c r="C57" s="668">
        <v>27089</v>
      </c>
      <c r="D57" s="693">
        <v>37250</v>
      </c>
      <c r="E57" s="680">
        <f t="shared" si="0"/>
        <v>72.72214765100671</v>
      </c>
    </row>
    <row r="58" spans="2:5" ht="12.75">
      <c r="B58" s="688" t="s">
        <v>71</v>
      </c>
      <c r="C58" s="668">
        <v>144231</v>
      </c>
      <c r="D58" s="693">
        <v>183217</v>
      </c>
      <c r="E58" s="681">
        <f t="shared" si="0"/>
        <v>78.72140685635067</v>
      </c>
    </row>
    <row r="59" spans="2:5" ht="12.75">
      <c r="B59" s="688" t="s">
        <v>70</v>
      </c>
      <c r="C59" s="668">
        <v>17955</v>
      </c>
      <c r="D59" s="693">
        <v>25342</v>
      </c>
      <c r="E59" s="680">
        <f t="shared" si="0"/>
        <v>70.8507615815642</v>
      </c>
    </row>
    <row r="60" spans="2:5" ht="12.75">
      <c r="B60" s="688" t="s">
        <v>69</v>
      </c>
      <c r="C60" s="668">
        <v>38869</v>
      </c>
      <c r="D60" s="693">
        <v>48747</v>
      </c>
      <c r="E60" s="681">
        <f t="shared" si="0"/>
        <v>79.7361888936755</v>
      </c>
    </row>
    <row r="61" spans="2:5" ht="12.75">
      <c r="B61" s="688" t="s">
        <v>68</v>
      </c>
      <c r="C61" s="668">
        <v>17885</v>
      </c>
      <c r="D61" s="693">
        <v>20461</v>
      </c>
      <c r="E61" s="680">
        <f t="shared" si="0"/>
        <v>87.41019500513173</v>
      </c>
    </row>
    <row r="62" spans="2:5" ht="12.75">
      <c r="B62" s="688" t="s">
        <v>67</v>
      </c>
      <c r="C62" s="668">
        <v>89984</v>
      </c>
      <c r="D62" s="693">
        <v>117649</v>
      </c>
      <c r="E62" s="681">
        <f t="shared" si="0"/>
        <v>76.48513799522307</v>
      </c>
    </row>
    <row r="63" spans="2:5" ht="12.75">
      <c r="B63" s="688" t="s">
        <v>66</v>
      </c>
      <c r="C63" s="668">
        <v>13152</v>
      </c>
      <c r="D63" s="693">
        <v>26210</v>
      </c>
      <c r="E63" s="680">
        <f t="shared" si="0"/>
        <v>50.17932086989698</v>
      </c>
    </row>
    <row r="64" spans="2:5" ht="13.5" thickBot="1">
      <c r="B64" s="690" t="s">
        <v>338</v>
      </c>
      <c r="C64" s="672">
        <v>633306</v>
      </c>
      <c r="D64" s="696">
        <f>SUM(D54:D63)</f>
        <v>824634</v>
      </c>
      <c r="E64" s="683">
        <f t="shared" si="0"/>
        <v>76.7984342144515</v>
      </c>
    </row>
    <row r="65" spans="2:5" ht="26.25" thickBot="1">
      <c r="B65" s="663" t="s">
        <v>348</v>
      </c>
      <c r="C65" s="165" t="s">
        <v>347</v>
      </c>
      <c r="D65" s="79" t="s">
        <v>349</v>
      </c>
      <c r="E65" s="164" t="s">
        <v>389</v>
      </c>
    </row>
    <row r="66" spans="2:5" ht="12.75">
      <c r="B66" s="688" t="s">
        <v>65</v>
      </c>
      <c r="C66" s="668">
        <v>14620</v>
      </c>
      <c r="D66" s="693">
        <v>17255</v>
      </c>
      <c r="E66" s="681">
        <f t="shared" si="0"/>
        <v>84.72906403940887</v>
      </c>
    </row>
    <row r="67" spans="2:5" ht="12.75">
      <c r="B67" s="688" t="s">
        <v>64</v>
      </c>
      <c r="C67" s="668">
        <v>133583</v>
      </c>
      <c r="D67" s="693">
        <v>161649</v>
      </c>
      <c r="E67" s="680">
        <f t="shared" si="0"/>
        <v>82.63769030430129</v>
      </c>
    </row>
    <row r="68" spans="2:5" ht="12.75">
      <c r="B68" s="688" t="s">
        <v>63</v>
      </c>
      <c r="C68" s="668">
        <v>25070</v>
      </c>
      <c r="D68" s="693">
        <v>34400</v>
      </c>
      <c r="E68" s="681">
        <f t="shared" si="0"/>
        <v>72.87790697674419</v>
      </c>
    </row>
    <row r="69" spans="2:5" ht="12.75">
      <c r="B69" s="688" t="s">
        <v>62</v>
      </c>
      <c r="C69" s="668">
        <v>39850</v>
      </c>
      <c r="D69" s="693">
        <v>53149</v>
      </c>
      <c r="E69" s="681">
        <f t="shared" si="0"/>
        <v>74.97789234040151</v>
      </c>
    </row>
    <row r="70" spans="2:5" ht="12.75">
      <c r="B70" s="688" t="s">
        <v>61</v>
      </c>
      <c r="C70" s="668">
        <v>27284</v>
      </c>
      <c r="D70" s="693">
        <v>38540</v>
      </c>
      <c r="E70" s="680">
        <f t="shared" si="0"/>
        <v>70.79398028022833</v>
      </c>
    </row>
    <row r="71" spans="2:5" ht="12.75">
      <c r="B71" s="688" t="s">
        <v>60</v>
      </c>
      <c r="C71" s="668">
        <v>83913</v>
      </c>
      <c r="D71" s="693">
        <v>112993</v>
      </c>
      <c r="E71" s="681">
        <f t="shared" si="0"/>
        <v>74.26389245351483</v>
      </c>
    </row>
    <row r="72" spans="2:5" ht="12.75">
      <c r="B72" s="688" t="s">
        <v>59</v>
      </c>
      <c r="C72" s="668">
        <v>23994</v>
      </c>
      <c r="D72" s="693">
        <v>34721</v>
      </c>
      <c r="E72" s="681">
        <f t="shared" si="0"/>
        <v>69.10515250136805</v>
      </c>
    </row>
    <row r="73" spans="2:5" ht="12.75">
      <c r="B73" s="688" t="s">
        <v>58</v>
      </c>
      <c r="C73" s="668">
        <v>29733</v>
      </c>
      <c r="D73" s="693">
        <v>34066</v>
      </c>
      <c r="E73" s="680">
        <f t="shared" si="0"/>
        <v>87.28057300534256</v>
      </c>
    </row>
    <row r="74" spans="2:5" ht="12.75">
      <c r="B74" s="688" t="s">
        <v>57</v>
      </c>
      <c r="C74" s="668">
        <v>84699</v>
      </c>
      <c r="D74" s="693">
        <v>105840</v>
      </c>
      <c r="E74" s="681">
        <f t="shared" si="0"/>
        <v>80.02551020408163</v>
      </c>
    </row>
    <row r="75" spans="2:5" ht="12.75">
      <c r="B75" s="688" t="s">
        <v>56</v>
      </c>
      <c r="C75" s="668">
        <v>88018</v>
      </c>
      <c r="D75" s="693">
        <v>109000</v>
      </c>
      <c r="E75" s="681">
        <f t="shared" si="0"/>
        <v>80.75045871559632</v>
      </c>
    </row>
    <row r="76" spans="2:5" ht="12.75">
      <c r="B76" s="688" t="s">
        <v>55</v>
      </c>
      <c r="C76" s="668">
        <v>83467</v>
      </c>
      <c r="D76" s="693">
        <v>106623</v>
      </c>
      <c r="E76" s="680">
        <f t="shared" si="0"/>
        <v>78.28235934085517</v>
      </c>
    </row>
    <row r="77" spans="2:5" ht="13.5" thickBot="1">
      <c r="B77" s="690" t="s">
        <v>339</v>
      </c>
      <c r="C77" s="672">
        <v>634231</v>
      </c>
      <c r="D77" s="696">
        <f>SUM(D66:D76)</f>
        <v>808236</v>
      </c>
      <c r="E77" s="683">
        <f t="shared" si="0"/>
        <v>78.47101589139805</v>
      </c>
    </row>
    <row r="78" spans="2:5" ht="26.25" thickBot="1">
      <c r="B78" s="663" t="s">
        <v>348</v>
      </c>
      <c r="C78" s="165" t="s">
        <v>347</v>
      </c>
      <c r="D78" s="79" t="s">
        <v>349</v>
      </c>
      <c r="E78" s="164" t="s">
        <v>389</v>
      </c>
    </row>
    <row r="79" spans="2:5" ht="12.75">
      <c r="B79" s="688" t="s">
        <v>54</v>
      </c>
      <c r="C79" s="686">
        <v>459</v>
      </c>
      <c r="D79" s="693">
        <v>995</v>
      </c>
      <c r="E79" s="681">
        <f t="shared" si="0"/>
        <v>46.130653266331656</v>
      </c>
    </row>
    <row r="80" spans="2:5" ht="12.75">
      <c r="B80" s="688" t="s">
        <v>53</v>
      </c>
      <c r="C80" s="668">
        <v>40072</v>
      </c>
      <c r="D80" s="693">
        <v>53095</v>
      </c>
      <c r="E80" s="681">
        <f aca="true" t="shared" si="1" ref="E80:E129">C80/D80*100</f>
        <v>75.47226669177888</v>
      </c>
    </row>
    <row r="81" spans="2:5" ht="12.75">
      <c r="B81" s="688" t="s">
        <v>52</v>
      </c>
      <c r="C81" s="668">
        <v>2635</v>
      </c>
      <c r="D81" s="693">
        <v>3304</v>
      </c>
      <c r="E81" s="680">
        <f t="shared" si="1"/>
        <v>79.75181598062953</v>
      </c>
    </row>
    <row r="82" spans="2:5" ht="12.75">
      <c r="B82" s="688" t="s">
        <v>51</v>
      </c>
      <c r="C82" s="668">
        <v>17314</v>
      </c>
      <c r="D82" s="693">
        <v>25777</v>
      </c>
      <c r="E82" s="681">
        <f t="shared" si="1"/>
        <v>67.16840594328278</v>
      </c>
    </row>
    <row r="83" spans="2:5" ht="12.75">
      <c r="B83" s="688" t="s">
        <v>50</v>
      </c>
      <c r="C83" s="668">
        <v>7358</v>
      </c>
      <c r="D83" s="693">
        <v>10936</v>
      </c>
      <c r="E83" s="681">
        <f t="shared" si="1"/>
        <v>67.28237015362106</v>
      </c>
    </row>
    <row r="84" spans="2:5" ht="12.75">
      <c r="B84" s="688" t="s">
        <v>49</v>
      </c>
      <c r="C84" s="668">
        <v>15146</v>
      </c>
      <c r="D84" s="693">
        <v>23112</v>
      </c>
      <c r="E84" s="680">
        <f t="shared" si="1"/>
        <v>65.53305642090689</v>
      </c>
    </row>
    <row r="85" spans="2:5" ht="12.75">
      <c r="B85" s="688" t="s">
        <v>48</v>
      </c>
      <c r="C85" s="668">
        <v>33297</v>
      </c>
      <c r="D85" s="693">
        <v>48342</v>
      </c>
      <c r="E85" s="681">
        <f t="shared" si="1"/>
        <v>68.87799429067891</v>
      </c>
    </row>
    <row r="86" spans="2:5" ht="12.75">
      <c r="B86" s="688" t="s">
        <v>47</v>
      </c>
      <c r="C86" s="668">
        <v>6357</v>
      </c>
      <c r="D86" s="693">
        <v>9429</v>
      </c>
      <c r="E86" s="681">
        <f t="shared" si="1"/>
        <v>67.41966274260261</v>
      </c>
    </row>
    <row r="87" spans="2:5" ht="12.75">
      <c r="B87" s="688" t="s">
        <v>46</v>
      </c>
      <c r="C87" s="668">
        <v>10413</v>
      </c>
      <c r="D87" s="693">
        <v>14474</v>
      </c>
      <c r="E87" s="680">
        <f t="shared" si="1"/>
        <v>71.94279397540417</v>
      </c>
    </row>
    <row r="88" spans="2:5" ht="12.75">
      <c r="B88" s="688" t="s">
        <v>45</v>
      </c>
      <c r="C88" s="668">
        <v>45431</v>
      </c>
      <c r="D88" s="693">
        <v>58724</v>
      </c>
      <c r="E88" s="681">
        <f t="shared" si="1"/>
        <v>77.36359920986308</v>
      </c>
    </row>
    <row r="89" spans="2:5" ht="12.75">
      <c r="B89" s="688" t="s">
        <v>44</v>
      </c>
      <c r="C89" s="668">
        <v>6737</v>
      </c>
      <c r="D89" s="693">
        <v>10065</v>
      </c>
      <c r="E89" s="681">
        <f t="shared" si="1"/>
        <v>66.93492300049677</v>
      </c>
    </row>
    <row r="90" spans="2:5" ht="12.75">
      <c r="B90" s="688" t="s">
        <v>43</v>
      </c>
      <c r="C90" s="668">
        <v>9680</v>
      </c>
      <c r="D90" s="693">
        <v>11705</v>
      </c>
      <c r="E90" s="680">
        <f t="shared" si="1"/>
        <v>82.6997009824861</v>
      </c>
    </row>
    <row r="91" spans="2:5" ht="12.75">
      <c r="B91" s="688" t="s">
        <v>42</v>
      </c>
      <c r="C91" s="668">
        <v>24533</v>
      </c>
      <c r="D91" s="693">
        <v>31599</v>
      </c>
      <c r="E91" s="681">
        <f t="shared" si="1"/>
        <v>77.63853286496408</v>
      </c>
    </row>
    <row r="92" spans="2:5" ht="12.75">
      <c r="B92" s="688" t="s">
        <v>41</v>
      </c>
      <c r="C92" s="668">
        <v>45639</v>
      </c>
      <c r="D92" s="693">
        <v>56223</v>
      </c>
      <c r="E92" s="681">
        <f t="shared" si="1"/>
        <v>81.1749639827117</v>
      </c>
    </row>
    <row r="93" spans="2:5" ht="12.75">
      <c r="B93" s="688" t="s">
        <v>40</v>
      </c>
      <c r="C93" s="668">
        <v>41355</v>
      </c>
      <c r="D93" s="693">
        <v>63601</v>
      </c>
      <c r="E93" s="680">
        <f t="shared" si="1"/>
        <v>65.02256253832486</v>
      </c>
    </row>
    <row r="94" spans="2:5" ht="12.75">
      <c r="B94" s="688" t="s">
        <v>39</v>
      </c>
      <c r="C94" s="668">
        <v>35123</v>
      </c>
      <c r="D94" s="693">
        <v>43272</v>
      </c>
      <c r="E94" s="681">
        <f t="shared" si="1"/>
        <v>81.16796080606396</v>
      </c>
    </row>
    <row r="95" spans="2:5" ht="12.75">
      <c r="B95" s="688" t="s">
        <v>38</v>
      </c>
      <c r="C95" s="668">
        <v>14389</v>
      </c>
      <c r="D95" s="693">
        <v>19163</v>
      </c>
      <c r="E95" s="681">
        <f t="shared" si="1"/>
        <v>75.08740802588322</v>
      </c>
    </row>
    <row r="96" spans="2:5" ht="12.75">
      <c r="B96" s="688" t="s">
        <v>37</v>
      </c>
      <c r="C96" s="668">
        <v>19864</v>
      </c>
      <c r="D96" s="693">
        <v>24415</v>
      </c>
      <c r="E96" s="680">
        <f t="shared" si="1"/>
        <v>81.35981978292034</v>
      </c>
    </row>
    <row r="97" spans="2:5" ht="12.75">
      <c r="B97" s="688" t="s">
        <v>36</v>
      </c>
      <c r="C97" s="668">
        <v>28201</v>
      </c>
      <c r="D97" s="693">
        <v>37290</v>
      </c>
      <c r="E97" s="681">
        <f t="shared" si="1"/>
        <v>75.62617323679271</v>
      </c>
    </row>
    <row r="98" spans="2:5" ht="12.75">
      <c r="B98" s="688" t="s">
        <v>35</v>
      </c>
      <c r="C98" s="668">
        <v>4150</v>
      </c>
      <c r="D98" s="693">
        <v>5738</v>
      </c>
      <c r="E98" s="681">
        <f t="shared" si="1"/>
        <v>72.32485186476124</v>
      </c>
    </row>
    <row r="99" spans="2:5" ht="12.75">
      <c r="B99" s="690" t="s">
        <v>340</v>
      </c>
      <c r="C99" s="672">
        <v>408153</v>
      </c>
      <c r="D99" s="696">
        <f>SUM(D79:D98)</f>
        <v>551259</v>
      </c>
      <c r="E99" s="699">
        <f t="shared" si="1"/>
        <v>74.040151725414</v>
      </c>
    </row>
    <row r="100" spans="1:5" ht="12.75">
      <c r="A100" s="26"/>
      <c r="B100" s="799"/>
      <c r="C100" s="406"/>
      <c r="D100" s="797"/>
      <c r="E100" s="795"/>
    </row>
    <row r="101" spans="1:5" ht="12.75">
      <c r="A101" s="26"/>
      <c r="B101" s="664"/>
      <c r="C101" s="406"/>
      <c r="D101" s="407"/>
      <c r="E101" s="408"/>
    </row>
    <row r="102" spans="1:5" ht="12.75">
      <c r="A102" s="26"/>
      <c r="B102" s="664"/>
      <c r="C102" s="406"/>
      <c r="D102" s="407"/>
      <c r="E102" s="408"/>
    </row>
    <row r="103" spans="1:5" ht="13.5" thickBot="1">
      <c r="A103" s="26"/>
      <c r="B103" s="800"/>
      <c r="C103" s="406"/>
      <c r="D103" s="798"/>
      <c r="E103" s="796"/>
    </row>
    <row r="104" spans="2:6" ht="26.25" thickBot="1">
      <c r="B104" s="663" t="s">
        <v>348</v>
      </c>
      <c r="C104" s="165" t="s">
        <v>347</v>
      </c>
      <c r="D104" s="79" t="s">
        <v>349</v>
      </c>
      <c r="E104" s="164" t="s">
        <v>389</v>
      </c>
      <c r="F104" s="162"/>
    </row>
    <row r="105" spans="2:5" ht="12.75">
      <c r="B105" s="688" t="s">
        <v>34</v>
      </c>
      <c r="C105" s="686">
        <v>70810</v>
      </c>
      <c r="D105" s="693">
        <v>92493</v>
      </c>
      <c r="E105" s="681">
        <f t="shared" si="1"/>
        <v>76.55714486501681</v>
      </c>
    </row>
    <row r="106" spans="2:5" ht="12.75">
      <c r="B106" s="688" t="s">
        <v>33</v>
      </c>
      <c r="C106" s="668">
        <v>32132</v>
      </c>
      <c r="D106" s="693">
        <v>43391</v>
      </c>
      <c r="E106" s="681">
        <f t="shared" si="1"/>
        <v>74.05222281118205</v>
      </c>
    </row>
    <row r="107" spans="2:5" ht="22.5">
      <c r="B107" s="689" t="s">
        <v>32</v>
      </c>
      <c r="C107" s="669">
        <v>14791</v>
      </c>
      <c r="D107" s="694">
        <v>20350</v>
      </c>
      <c r="E107" s="698">
        <f t="shared" si="1"/>
        <v>72.68304668304668</v>
      </c>
    </row>
    <row r="108" spans="2:5" ht="12.75">
      <c r="B108" s="688" t="s">
        <v>31</v>
      </c>
      <c r="C108" s="668">
        <v>128568</v>
      </c>
      <c r="D108" s="693">
        <v>149479</v>
      </c>
      <c r="E108" s="681">
        <f t="shared" si="1"/>
        <v>86.01074398410479</v>
      </c>
    </row>
    <row r="109" spans="2:5" ht="12.75">
      <c r="B109" s="688" t="s">
        <v>30</v>
      </c>
      <c r="C109" s="668">
        <v>84067</v>
      </c>
      <c r="D109" s="693">
        <v>104339</v>
      </c>
      <c r="E109" s="681">
        <f t="shared" si="1"/>
        <v>80.57102329905405</v>
      </c>
    </row>
    <row r="110" spans="2:5" ht="12.75">
      <c r="B110" s="688" t="s">
        <v>29</v>
      </c>
      <c r="C110" s="668">
        <v>84330</v>
      </c>
      <c r="D110" s="693">
        <v>116071</v>
      </c>
      <c r="E110" s="680">
        <f t="shared" si="1"/>
        <v>72.6538067217479</v>
      </c>
    </row>
    <row r="111" spans="2:5" ht="12.75">
      <c r="B111" s="688" t="s">
        <v>28</v>
      </c>
      <c r="C111" s="668">
        <v>80786</v>
      </c>
      <c r="D111" s="693">
        <v>108118</v>
      </c>
      <c r="E111" s="681">
        <f t="shared" si="1"/>
        <v>74.72021310050131</v>
      </c>
    </row>
    <row r="112" spans="2:5" ht="12.75">
      <c r="B112" s="688" t="s">
        <v>27</v>
      </c>
      <c r="C112" s="668">
        <v>68394</v>
      </c>
      <c r="D112" s="693">
        <v>79342</v>
      </c>
      <c r="E112" s="681">
        <f t="shared" si="1"/>
        <v>86.20150739835144</v>
      </c>
    </row>
    <row r="113" spans="2:5" ht="12.75">
      <c r="B113" s="688" t="s">
        <v>26</v>
      </c>
      <c r="C113" s="668">
        <v>72765</v>
      </c>
      <c r="D113" s="693">
        <v>97631</v>
      </c>
      <c r="E113" s="680">
        <f t="shared" si="1"/>
        <v>74.53063063985824</v>
      </c>
    </row>
    <row r="114" spans="2:5" ht="12.75">
      <c r="B114" s="688" t="s">
        <v>25</v>
      </c>
      <c r="C114" s="668">
        <v>125828</v>
      </c>
      <c r="D114" s="693">
        <v>168772</v>
      </c>
      <c r="E114" s="681">
        <f t="shared" si="1"/>
        <v>74.55502097504325</v>
      </c>
    </row>
    <row r="115" spans="2:5" ht="13.5" thickBot="1">
      <c r="B115" s="690" t="s">
        <v>341</v>
      </c>
      <c r="C115" s="672">
        <v>762471</v>
      </c>
      <c r="D115" s="696">
        <f>SUM(D105:D114)</f>
        <v>979986</v>
      </c>
      <c r="E115" s="683">
        <f t="shared" si="1"/>
        <v>77.80427475494548</v>
      </c>
    </row>
    <row r="116" spans="2:5" ht="26.25" thickBot="1">
      <c r="B116" s="663" t="s">
        <v>348</v>
      </c>
      <c r="C116" s="165" t="s">
        <v>347</v>
      </c>
      <c r="D116" s="79" t="s">
        <v>349</v>
      </c>
      <c r="E116" s="164" t="s">
        <v>389</v>
      </c>
    </row>
    <row r="117" spans="2:5" ht="12.75">
      <c r="B117" s="688" t="s">
        <v>24</v>
      </c>
      <c r="C117" s="686">
        <v>56303</v>
      </c>
      <c r="D117" s="693">
        <v>70844</v>
      </c>
      <c r="E117" s="680">
        <f t="shared" si="1"/>
        <v>79.4746202924736</v>
      </c>
    </row>
    <row r="118" spans="2:5" ht="12.75">
      <c r="B118" s="688" t="s">
        <v>23</v>
      </c>
      <c r="C118" s="668">
        <v>81484</v>
      </c>
      <c r="D118" s="693">
        <v>100665</v>
      </c>
      <c r="E118" s="681">
        <f t="shared" si="1"/>
        <v>80.94571102170566</v>
      </c>
    </row>
    <row r="119" spans="2:5" ht="12.75">
      <c r="B119" s="688" t="s">
        <v>22</v>
      </c>
      <c r="C119" s="668">
        <v>61047</v>
      </c>
      <c r="D119" s="693">
        <v>76532</v>
      </c>
      <c r="E119" s="681">
        <f t="shared" si="1"/>
        <v>79.76663356504469</v>
      </c>
    </row>
    <row r="120" spans="2:5" ht="12.75">
      <c r="B120" s="688" t="s">
        <v>21</v>
      </c>
      <c r="C120" s="668">
        <v>110829</v>
      </c>
      <c r="D120" s="693">
        <v>135169</v>
      </c>
      <c r="E120" s="680">
        <f t="shared" si="1"/>
        <v>81.99291257610842</v>
      </c>
    </row>
    <row r="121" spans="2:5" ht="12.75">
      <c r="B121" s="688" t="s">
        <v>20</v>
      </c>
      <c r="C121" s="668">
        <v>15306</v>
      </c>
      <c r="D121" s="693">
        <v>30089</v>
      </c>
      <c r="E121" s="681">
        <f t="shared" si="1"/>
        <v>50.86908837116554</v>
      </c>
    </row>
    <row r="122" spans="2:5" ht="12.75">
      <c r="B122" s="688" t="s">
        <v>19</v>
      </c>
      <c r="C122" s="668">
        <v>20772</v>
      </c>
      <c r="D122" s="693">
        <v>29949</v>
      </c>
      <c r="E122" s="681">
        <f t="shared" si="1"/>
        <v>69.35790844435542</v>
      </c>
    </row>
    <row r="123" spans="2:5" ht="12.75">
      <c r="B123" s="688" t="s">
        <v>18</v>
      </c>
      <c r="C123" s="668">
        <v>52130</v>
      </c>
      <c r="D123" s="693">
        <v>65658</v>
      </c>
      <c r="E123" s="680">
        <f t="shared" si="1"/>
        <v>79.39626549696914</v>
      </c>
    </row>
    <row r="124" spans="2:5" ht="12.75">
      <c r="B124" s="688" t="s">
        <v>17</v>
      </c>
      <c r="C124" s="668">
        <v>59846</v>
      </c>
      <c r="D124" s="693">
        <v>71716</v>
      </c>
      <c r="E124" s="681">
        <f t="shared" si="1"/>
        <v>83.44860282224329</v>
      </c>
    </row>
    <row r="125" spans="2:5" ht="12.75">
      <c r="B125" s="688" t="s">
        <v>16</v>
      </c>
      <c r="C125" s="668">
        <v>39777</v>
      </c>
      <c r="D125" s="693">
        <v>43902</v>
      </c>
      <c r="E125" s="681">
        <f t="shared" si="1"/>
        <v>90.60407270739374</v>
      </c>
    </row>
    <row r="126" spans="2:5" ht="12.75">
      <c r="B126" s="688" t="s">
        <v>15</v>
      </c>
      <c r="C126" s="668">
        <v>103113</v>
      </c>
      <c r="D126" s="693">
        <v>127277</v>
      </c>
      <c r="E126" s="680">
        <f t="shared" si="1"/>
        <v>81.01463736574559</v>
      </c>
    </row>
    <row r="127" spans="2:5" ht="12.75">
      <c r="B127" s="688" t="s">
        <v>14</v>
      </c>
      <c r="C127" s="668">
        <v>64747</v>
      </c>
      <c r="D127" s="693">
        <v>85363</v>
      </c>
      <c r="E127" s="681">
        <f t="shared" si="1"/>
        <v>75.84902123870998</v>
      </c>
    </row>
    <row r="128" spans="2:5" ht="13.5" thickBot="1">
      <c r="B128" s="691" t="s">
        <v>342</v>
      </c>
      <c r="C128" s="670">
        <v>665354</v>
      </c>
      <c r="D128" s="697">
        <f>SUM(D117:D127)</f>
        <v>837164</v>
      </c>
      <c r="E128" s="684">
        <f t="shared" si="1"/>
        <v>79.47713948521437</v>
      </c>
    </row>
    <row r="129" spans="2:5" ht="13.5" thickBot="1">
      <c r="B129" s="793" t="s">
        <v>446</v>
      </c>
      <c r="C129" s="673">
        <f>C128+C115+C99+C77+C64+C48+C31</f>
        <v>5616525</v>
      </c>
      <c r="D129" s="679">
        <f>D128+D115+D99+D77+D64+D48+D31</f>
        <v>7207382</v>
      </c>
      <c r="E129" s="685">
        <f t="shared" si="1"/>
        <v>77.92739444086632</v>
      </c>
    </row>
    <row r="130" spans="2:5" ht="12.75">
      <c r="B130" s="30"/>
      <c r="E130" s="162"/>
    </row>
    <row r="131" ht="12.75">
      <c r="B131" s="30"/>
    </row>
    <row r="132" ht="12.75">
      <c r="B132" s="156"/>
    </row>
    <row r="133" ht="12.75">
      <c r="B133" s="26"/>
    </row>
  </sheetData>
  <printOptions/>
  <pageMargins left="0.75" right="0.75" top="1" bottom="1" header="0" footer="0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="85" zoomScaleNormal="85" workbookViewId="0" topLeftCell="A139">
      <selection activeCell="A158" sqref="A158"/>
    </sheetView>
  </sheetViews>
  <sheetFormatPr defaultColWidth="11.421875" defaultRowHeight="12.75"/>
  <cols>
    <col min="1" max="1" width="8.7109375" style="0" customWidth="1"/>
    <col min="2" max="2" width="19.421875" style="0" customWidth="1"/>
    <col min="3" max="3" width="14.421875" style="0" customWidth="1"/>
    <col min="4" max="5" width="14.28125" style="0" customWidth="1"/>
  </cols>
  <sheetData>
    <row r="1" ht="12.75">
      <c r="A1" s="15" t="s">
        <v>440</v>
      </c>
    </row>
    <row r="2" ht="12.75">
      <c r="B2" s="15"/>
    </row>
    <row r="3" ht="12.75">
      <c r="B3" s="125" t="s">
        <v>335</v>
      </c>
    </row>
    <row r="4" ht="12.75">
      <c r="B4" s="125" t="s">
        <v>350</v>
      </c>
    </row>
    <row r="5" ht="13.5" thickBot="1">
      <c r="C5" s="125"/>
    </row>
    <row r="6" spans="2:5" ht="13.5" thickBot="1">
      <c r="B6" s="465" t="s">
        <v>132</v>
      </c>
      <c r="C6" s="501" t="s">
        <v>273</v>
      </c>
      <c r="D6" s="502"/>
      <c r="E6" s="434" t="s">
        <v>141</v>
      </c>
    </row>
    <row r="7" spans="2:5" ht="13.5" thickBot="1">
      <c r="B7" s="466"/>
      <c r="C7" s="129">
        <v>1988</v>
      </c>
      <c r="D7" s="174">
        <v>2002</v>
      </c>
      <c r="E7" s="499"/>
    </row>
    <row r="8" spans="2:5" ht="12.75">
      <c r="B8" s="674" t="s">
        <v>113</v>
      </c>
      <c r="C8" s="667">
        <v>190244</v>
      </c>
      <c r="D8" s="410">
        <v>238812</v>
      </c>
      <c r="E8" s="680">
        <f>(D8-C8)/C8*100</f>
        <v>25.529320241374236</v>
      </c>
    </row>
    <row r="9" spans="2:5" ht="12.75">
      <c r="B9" s="675" t="s">
        <v>112</v>
      </c>
      <c r="C9" s="668">
        <v>142494</v>
      </c>
      <c r="D9" s="411">
        <v>187328</v>
      </c>
      <c r="E9" s="681">
        <f>(D9-C9)/C9*100</f>
        <v>31.463780931126923</v>
      </c>
    </row>
    <row r="10" spans="2:5" ht="12.75">
      <c r="B10" s="675" t="s">
        <v>111</v>
      </c>
      <c r="C10" s="668">
        <v>109378</v>
      </c>
      <c r="D10" s="411">
        <v>130086</v>
      </c>
      <c r="E10" s="681">
        <f aca="true" t="shared" si="0" ref="E10:E78">(D10-C10)/C10*100</f>
        <v>18.932509279745467</v>
      </c>
    </row>
    <row r="11" spans="2:5" ht="12.75">
      <c r="B11" s="675" t="s">
        <v>110</v>
      </c>
      <c r="C11" s="668">
        <v>40347</v>
      </c>
      <c r="D11" s="411">
        <v>35150</v>
      </c>
      <c r="E11" s="681">
        <f t="shared" si="0"/>
        <v>-12.880759412100032</v>
      </c>
    </row>
    <row r="12" spans="2:5" ht="12.75">
      <c r="B12" s="675" t="s">
        <v>109</v>
      </c>
      <c r="C12" s="668">
        <v>91605</v>
      </c>
      <c r="D12" s="411">
        <v>120891</v>
      </c>
      <c r="E12" s="681">
        <f t="shared" si="0"/>
        <v>31.969870640248892</v>
      </c>
    </row>
    <row r="13" spans="2:5" ht="12.75">
      <c r="B13" s="675" t="s">
        <v>108</v>
      </c>
      <c r="C13" s="668">
        <v>31330</v>
      </c>
      <c r="D13" s="411">
        <v>28181</v>
      </c>
      <c r="E13" s="681">
        <f t="shared" si="0"/>
        <v>-10.05106926268752</v>
      </c>
    </row>
    <row r="14" spans="2:5" ht="12.75">
      <c r="B14" s="675" t="s">
        <v>107</v>
      </c>
      <c r="C14" s="668">
        <v>70155</v>
      </c>
      <c r="D14" s="411">
        <v>90290</v>
      </c>
      <c r="E14" s="681">
        <f t="shared" si="0"/>
        <v>28.700734088803365</v>
      </c>
    </row>
    <row r="15" spans="2:5" ht="12.75">
      <c r="B15" s="675" t="s">
        <v>106</v>
      </c>
      <c r="C15" s="668">
        <v>34781</v>
      </c>
      <c r="D15" s="411">
        <v>48595</v>
      </c>
      <c r="E15" s="681">
        <f t="shared" si="0"/>
        <v>39.71708691526983</v>
      </c>
    </row>
    <row r="16" spans="2:5" ht="12.75">
      <c r="B16" s="675" t="s">
        <v>105</v>
      </c>
      <c r="C16" s="668">
        <v>56844</v>
      </c>
      <c r="D16" s="411">
        <v>69280</v>
      </c>
      <c r="E16" s="681">
        <f t="shared" si="0"/>
        <v>21.877418900851453</v>
      </c>
    </row>
    <row r="17" spans="2:5" ht="22.5">
      <c r="B17" s="675" t="s">
        <v>104</v>
      </c>
      <c r="C17" s="668">
        <v>67878</v>
      </c>
      <c r="D17" s="411">
        <v>76519</v>
      </c>
      <c r="E17" s="681">
        <f t="shared" si="0"/>
        <v>12.730192404018975</v>
      </c>
    </row>
    <row r="18" spans="2:5" ht="12.75">
      <c r="B18" s="675" t="s">
        <v>103</v>
      </c>
      <c r="C18" s="668">
        <v>88015</v>
      </c>
      <c r="D18" s="411">
        <v>105709</v>
      </c>
      <c r="E18" s="681">
        <f t="shared" si="0"/>
        <v>20.10339146736352</v>
      </c>
    </row>
    <row r="19" spans="2:5" ht="12.75">
      <c r="B19" s="675" t="s">
        <v>102</v>
      </c>
      <c r="C19" s="668">
        <v>34072</v>
      </c>
      <c r="D19" s="411">
        <v>61080</v>
      </c>
      <c r="E19" s="681">
        <f t="shared" si="0"/>
        <v>79.26743366987556</v>
      </c>
    </row>
    <row r="20" spans="2:5" ht="12.75">
      <c r="B20" s="675" t="s">
        <v>101</v>
      </c>
      <c r="C20" s="668">
        <v>69414</v>
      </c>
      <c r="D20" s="411">
        <v>119911</v>
      </c>
      <c r="E20" s="681">
        <f t="shared" si="0"/>
        <v>72.7475725357997</v>
      </c>
    </row>
    <row r="21" spans="2:5" ht="12.75">
      <c r="B21" s="675" t="s">
        <v>100</v>
      </c>
      <c r="C21" s="668">
        <v>84237</v>
      </c>
      <c r="D21" s="411">
        <v>97255</v>
      </c>
      <c r="E21" s="681">
        <f t="shared" si="0"/>
        <v>15.454016643517694</v>
      </c>
    </row>
    <row r="22" spans="2:5" ht="22.5">
      <c r="B22" s="675" t="s">
        <v>99</v>
      </c>
      <c r="C22" s="669">
        <v>67659</v>
      </c>
      <c r="D22" s="666">
        <v>105567</v>
      </c>
      <c r="E22" s="682">
        <f t="shared" si="0"/>
        <v>56.02802287943954</v>
      </c>
    </row>
    <row r="23" spans="2:5" ht="12.75">
      <c r="B23" s="675" t="s">
        <v>98</v>
      </c>
      <c r="C23" s="668">
        <v>65400</v>
      </c>
      <c r="D23" s="411">
        <v>85591</v>
      </c>
      <c r="E23" s="681">
        <f t="shared" si="0"/>
        <v>30.873088685015293</v>
      </c>
    </row>
    <row r="24" spans="2:5" ht="12.75">
      <c r="B24" s="675" t="s">
        <v>97</v>
      </c>
      <c r="C24" s="668">
        <v>79656</v>
      </c>
      <c r="D24" s="411">
        <v>118581</v>
      </c>
      <c r="E24" s="681">
        <f t="shared" si="0"/>
        <v>48.86637541428141</v>
      </c>
    </row>
    <row r="25" spans="2:5" ht="12.75">
      <c r="B25" s="675" t="s">
        <v>96</v>
      </c>
      <c r="C25" s="668">
        <v>163117</v>
      </c>
      <c r="D25" s="411">
        <v>208809</v>
      </c>
      <c r="E25" s="681">
        <f t="shared" si="0"/>
        <v>28.011795214477953</v>
      </c>
    </row>
    <row r="26" spans="2:5" ht="12.75">
      <c r="B26" s="675" t="s">
        <v>95</v>
      </c>
      <c r="C26" s="668">
        <v>62389</v>
      </c>
      <c r="D26" s="411">
        <v>78173</v>
      </c>
      <c r="E26" s="681">
        <f t="shared" si="0"/>
        <v>25.29933161294459</v>
      </c>
    </row>
    <row r="27" spans="2:5" ht="12.75">
      <c r="B27" s="675" t="s">
        <v>94</v>
      </c>
      <c r="C27" s="668">
        <v>101015</v>
      </c>
      <c r="D27" s="411">
        <v>123416</v>
      </c>
      <c r="E27" s="681">
        <f t="shared" si="0"/>
        <v>22.175914468148296</v>
      </c>
    </row>
    <row r="28" spans="2:5" ht="12.75">
      <c r="B28" s="675" t="s">
        <v>93</v>
      </c>
      <c r="C28" s="668">
        <v>43121</v>
      </c>
      <c r="D28" s="411">
        <v>78043</v>
      </c>
      <c r="E28" s="681">
        <f t="shared" si="0"/>
        <v>80.98606247536003</v>
      </c>
    </row>
    <row r="29" spans="2:5" ht="12.75">
      <c r="B29" s="675" t="s">
        <v>92</v>
      </c>
      <c r="C29" s="668">
        <v>88797</v>
      </c>
      <c r="D29" s="411">
        <v>95772</v>
      </c>
      <c r="E29" s="681">
        <f t="shared" si="0"/>
        <v>7.8549951011858505</v>
      </c>
    </row>
    <row r="30" spans="2:5" ht="13.5" thickBot="1">
      <c r="B30" s="700" t="s">
        <v>91</v>
      </c>
      <c r="C30" s="701">
        <v>14707</v>
      </c>
      <c r="D30" s="702">
        <v>11764</v>
      </c>
      <c r="E30" s="703">
        <f t="shared" si="0"/>
        <v>-20.01087917318284</v>
      </c>
    </row>
    <row r="31" spans="2:5" ht="13.5" thickBot="1">
      <c r="B31" s="63" t="s">
        <v>343</v>
      </c>
      <c r="C31" s="704">
        <v>1796655</v>
      </c>
      <c r="D31" s="705">
        <v>2314803</v>
      </c>
      <c r="E31" s="685">
        <f t="shared" si="0"/>
        <v>28.83959357806591</v>
      </c>
    </row>
    <row r="32" spans="2:5" ht="13.5" thickBot="1">
      <c r="B32" s="465" t="s">
        <v>132</v>
      </c>
      <c r="C32" s="671" t="s">
        <v>273</v>
      </c>
      <c r="D32" s="502"/>
      <c r="E32" s="434" t="s">
        <v>141</v>
      </c>
    </row>
    <row r="33" spans="2:5" ht="13.5" thickBot="1">
      <c r="B33" s="466"/>
      <c r="C33" s="129">
        <v>1988</v>
      </c>
      <c r="D33" s="174">
        <v>2002</v>
      </c>
      <c r="E33" s="499"/>
    </row>
    <row r="34" spans="2:5" ht="12.75">
      <c r="B34" s="677" t="s">
        <v>90</v>
      </c>
      <c r="C34" s="667">
        <v>4520</v>
      </c>
      <c r="D34" s="410">
        <v>5608</v>
      </c>
      <c r="E34" s="681">
        <f t="shared" si="0"/>
        <v>24.07079646017699</v>
      </c>
    </row>
    <row r="35" spans="2:5" ht="12.75">
      <c r="B35" s="805" t="s">
        <v>89</v>
      </c>
      <c r="C35" s="669">
        <v>8121</v>
      </c>
      <c r="D35" s="666">
        <v>7107</v>
      </c>
      <c r="E35" s="682">
        <f t="shared" si="0"/>
        <v>-12.486147026228297</v>
      </c>
    </row>
    <row r="36" spans="2:8" ht="12.75">
      <c r="B36" s="675" t="s">
        <v>88</v>
      </c>
      <c r="C36" s="668">
        <v>5551</v>
      </c>
      <c r="D36" s="411">
        <v>3536</v>
      </c>
      <c r="E36" s="681">
        <f t="shared" si="0"/>
        <v>-36.29976580796253</v>
      </c>
      <c r="F36" s="30"/>
      <c r="G36" s="157"/>
      <c r="H36" s="157"/>
    </row>
    <row r="37" spans="2:8" ht="12.75">
      <c r="B37" s="675" t="s">
        <v>87</v>
      </c>
      <c r="C37" s="668">
        <v>8038</v>
      </c>
      <c r="D37" s="411">
        <v>20206</v>
      </c>
      <c r="E37" s="681">
        <f t="shared" si="0"/>
        <v>151.38094053247076</v>
      </c>
      <c r="F37" s="30"/>
      <c r="G37" s="157"/>
      <c r="H37" s="157"/>
    </row>
    <row r="38" spans="2:8" ht="12.75">
      <c r="B38" s="675" t="s">
        <v>86</v>
      </c>
      <c r="C38" s="668">
        <v>21330</v>
      </c>
      <c r="D38" s="411">
        <v>25831</v>
      </c>
      <c r="E38" s="681">
        <f t="shared" si="0"/>
        <v>21.101734646038445</v>
      </c>
      <c r="F38" s="30"/>
      <c r="G38" s="157"/>
      <c r="H38" s="157"/>
    </row>
    <row r="39" spans="2:8" ht="12.75">
      <c r="B39" s="675" t="s">
        <v>85</v>
      </c>
      <c r="C39" s="668">
        <v>7148</v>
      </c>
      <c r="D39" s="411">
        <v>10480</v>
      </c>
      <c r="E39" s="681">
        <f t="shared" si="0"/>
        <v>46.614437604924454</v>
      </c>
      <c r="F39" s="30"/>
      <c r="G39" s="157"/>
      <c r="H39" s="157"/>
    </row>
    <row r="40" spans="2:8" ht="12.75">
      <c r="B40" s="675" t="s">
        <v>84</v>
      </c>
      <c r="C40" s="668">
        <v>9348</v>
      </c>
      <c r="D40" s="411">
        <v>11363</v>
      </c>
      <c r="E40" s="681">
        <f t="shared" si="0"/>
        <v>21.55541292255028</v>
      </c>
      <c r="F40" s="30"/>
      <c r="G40" s="157"/>
      <c r="H40" s="157"/>
    </row>
    <row r="41" spans="2:8" ht="12.75">
      <c r="B41" s="675" t="s">
        <v>83</v>
      </c>
      <c r="C41" s="668">
        <v>23344</v>
      </c>
      <c r="D41" s="411">
        <v>24284</v>
      </c>
      <c r="E41" s="681">
        <f t="shared" si="0"/>
        <v>4.026730637422892</v>
      </c>
      <c r="F41" s="30"/>
      <c r="G41" s="157"/>
      <c r="H41" s="157"/>
    </row>
    <row r="42" spans="2:5" ht="12.75">
      <c r="B42" s="675" t="s">
        <v>82</v>
      </c>
      <c r="C42" s="668">
        <v>21783</v>
      </c>
      <c r="D42" s="411">
        <v>35342</v>
      </c>
      <c r="E42" s="681">
        <f t="shared" si="0"/>
        <v>62.24578799981637</v>
      </c>
    </row>
    <row r="43" spans="2:5" ht="12.75">
      <c r="B43" s="675" t="s">
        <v>81</v>
      </c>
      <c r="C43" s="668">
        <v>4064</v>
      </c>
      <c r="D43" s="411">
        <v>6238</v>
      </c>
      <c r="E43" s="681">
        <f t="shared" si="0"/>
        <v>53.49409448818898</v>
      </c>
    </row>
    <row r="44" spans="2:5" ht="12.75">
      <c r="B44" s="675" t="s">
        <v>80</v>
      </c>
      <c r="C44" s="668">
        <v>11275</v>
      </c>
      <c r="D44" s="411">
        <v>15003</v>
      </c>
      <c r="E44" s="681">
        <f t="shared" si="0"/>
        <v>33.06430155210643</v>
      </c>
    </row>
    <row r="45" spans="2:5" ht="12.75">
      <c r="B45" s="675" t="s">
        <v>79</v>
      </c>
      <c r="C45" s="668">
        <v>5782</v>
      </c>
      <c r="D45" s="411">
        <v>12661</v>
      </c>
      <c r="E45" s="681">
        <f t="shared" si="0"/>
        <v>118.97267381528881</v>
      </c>
    </row>
    <row r="46" spans="2:5" ht="12.75">
      <c r="B46" s="675" t="s">
        <v>78</v>
      </c>
      <c r="C46" s="668">
        <v>7288</v>
      </c>
      <c r="D46" s="411">
        <v>7324</v>
      </c>
      <c r="E46" s="681">
        <f t="shared" si="0"/>
        <v>0.49396267837541163</v>
      </c>
    </row>
    <row r="47" spans="2:5" ht="12.75">
      <c r="B47" s="675" t="s">
        <v>77</v>
      </c>
      <c r="C47" s="668">
        <v>4217</v>
      </c>
      <c r="D47" s="411">
        <v>4742</v>
      </c>
      <c r="E47" s="681">
        <f t="shared" si="0"/>
        <v>12.449608726582879</v>
      </c>
    </row>
    <row r="48" spans="2:5" ht="13.5" thickBot="1">
      <c r="B48" s="700" t="s">
        <v>76</v>
      </c>
      <c r="C48" s="701">
        <v>4464</v>
      </c>
      <c r="D48" s="702">
        <v>8482</v>
      </c>
      <c r="E48" s="703">
        <f t="shared" si="0"/>
        <v>90.0089605734767</v>
      </c>
    </row>
    <row r="49" spans="2:5" ht="13.5" thickBot="1">
      <c r="B49" s="63" t="s">
        <v>344</v>
      </c>
      <c r="C49" s="704">
        <v>146273</v>
      </c>
      <c r="D49" s="705">
        <v>198207</v>
      </c>
      <c r="E49" s="685">
        <f t="shared" si="0"/>
        <v>35.50484368270289</v>
      </c>
    </row>
    <row r="50" spans="1:6" ht="12.75">
      <c r="A50" s="26"/>
      <c r="B50" s="156"/>
      <c r="C50" s="406"/>
      <c r="D50" s="406"/>
      <c r="E50" s="408"/>
      <c r="F50" s="26"/>
    </row>
    <row r="51" spans="1:6" ht="12.75">
      <c r="A51" s="26"/>
      <c r="B51" s="156"/>
      <c r="C51" s="406"/>
      <c r="D51" s="406"/>
      <c r="E51" s="408"/>
      <c r="F51" s="26"/>
    </row>
    <row r="52" spans="1:6" ht="12.75">
      <c r="A52" s="1"/>
      <c r="B52" s="156"/>
      <c r="C52" s="406"/>
      <c r="D52" s="406"/>
      <c r="E52" s="706"/>
      <c r="F52" s="1"/>
    </row>
    <row r="53" spans="1:6" ht="12.75">
      <c r="A53" s="1"/>
      <c r="B53" s="156"/>
      <c r="C53" s="406"/>
      <c r="D53" s="406"/>
      <c r="E53" s="706"/>
      <c r="F53" s="1"/>
    </row>
    <row r="54" spans="1:6" ht="13.5" thickBot="1">
      <c r="A54" s="1"/>
      <c r="B54" s="156"/>
      <c r="C54" s="406"/>
      <c r="D54" s="406"/>
      <c r="E54" s="706"/>
      <c r="F54" s="1"/>
    </row>
    <row r="55" spans="2:5" ht="13.5" thickBot="1">
      <c r="B55" s="465" t="s">
        <v>132</v>
      </c>
      <c r="C55" s="671" t="s">
        <v>273</v>
      </c>
      <c r="D55" s="502"/>
      <c r="E55" s="434" t="s">
        <v>141</v>
      </c>
    </row>
    <row r="56" spans="2:5" ht="13.5" thickBot="1">
      <c r="B56" s="466"/>
      <c r="C56" s="129">
        <v>1988</v>
      </c>
      <c r="D56" s="174">
        <v>2002</v>
      </c>
      <c r="E56" s="499"/>
    </row>
    <row r="57" spans="2:5" ht="12.75">
      <c r="B57" s="677" t="s">
        <v>75</v>
      </c>
      <c r="C57" s="667">
        <v>44999</v>
      </c>
      <c r="D57" s="410">
        <v>88350</v>
      </c>
      <c r="E57" s="681">
        <f t="shared" si="0"/>
        <v>96.33769639325318</v>
      </c>
    </row>
    <row r="58" spans="2:5" ht="22.5">
      <c r="B58" s="675" t="s">
        <v>74</v>
      </c>
      <c r="C58" s="669">
        <v>53762</v>
      </c>
      <c r="D58" s="666">
        <v>97187</v>
      </c>
      <c r="E58" s="682">
        <f t="shared" si="0"/>
        <v>80.77266470741415</v>
      </c>
    </row>
    <row r="59" spans="2:5" ht="12.75">
      <c r="B59" s="675" t="s">
        <v>73</v>
      </c>
      <c r="C59" s="668">
        <v>65792</v>
      </c>
      <c r="D59" s="411">
        <v>98604</v>
      </c>
      <c r="E59" s="681">
        <f t="shared" si="0"/>
        <v>49.87232490272373</v>
      </c>
    </row>
    <row r="60" spans="2:5" ht="12.75">
      <c r="B60" s="675" t="s">
        <v>72</v>
      </c>
      <c r="C60" s="668">
        <v>12518</v>
      </c>
      <c r="D60" s="411">
        <v>27089</v>
      </c>
      <c r="E60" s="681">
        <f t="shared" si="0"/>
        <v>116.40038344783513</v>
      </c>
    </row>
    <row r="61" spans="2:5" ht="12.75">
      <c r="B61" s="675" t="s">
        <v>71</v>
      </c>
      <c r="C61" s="668">
        <v>72006</v>
      </c>
      <c r="D61" s="411">
        <v>144231</v>
      </c>
      <c r="E61" s="681">
        <f t="shared" si="0"/>
        <v>100.30414132155654</v>
      </c>
    </row>
    <row r="62" spans="2:5" ht="12.75">
      <c r="B62" s="675" t="s">
        <v>70</v>
      </c>
      <c r="C62" s="668">
        <v>14416</v>
      </c>
      <c r="D62" s="411">
        <v>17955</v>
      </c>
      <c r="E62" s="681">
        <f t="shared" si="0"/>
        <v>24.54911209766926</v>
      </c>
    </row>
    <row r="63" spans="2:5" ht="12.75">
      <c r="B63" s="675" t="s">
        <v>69</v>
      </c>
      <c r="C63" s="668">
        <v>27804</v>
      </c>
      <c r="D63" s="411">
        <v>38869</v>
      </c>
      <c r="E63" s="681">
        <f t="shared" si="0"/>
        <v>39.79643216803338</v>
      </c>
    </row>
    <row r="64" spans="2:5" ht="12.75">
      <c r="B64" s="675" t="s">
        <v>68</v>
      </c>
      <c r="C64" s="668">
        <v>8700</v>
      </c>
      <c r="D64" s="411">
        <v>17885</v>
      </c>
      <c r="E64" s="681">
        <f t="shared" si="0"/>
        <v>105.57471264367817</v>
      </c>
    </row>
    <row r="65" spans="2:5" ht="12.75">
      <c r="B65" s="675" t="s">
        <v>67</v>
      </c>
      <c r="C65" s="668">
        <v>27679</v>
      </c>
      <c r="D65" s="411">
        <v>89984</v>
      </c>
      <c r="E65" s="681">
        <f t="shared" si="0"/>
        <v>225.09845008851474</v>
      </c>
    </row>
    <row r="66" spans="2:5" ht="13.5" thickBot="1">
      <c r="B66" s="707" t="s">
        <v>66</v>
      </c>
      <c r="C66" s="708">
        <v>10504</v>
      </c>
      <c r="D66" s="709">
        <v>13152</v>
      </c>
      <c r="E66" s="710">
        <f t="shared" si="0"/>
        <v>25.20944402132521</v>
      </c>
    </row>
    <row r="67" spans="2:5" ht="13.5" thickBot="1">
      <c r="B67" s="678" t="s">
        <v>338</v>
      </c>
      <c r="C67" s="413">
        <v>338180</v>
      </c>
      <c r="D67" s="414">
        <v>633306</v>
      </c>
      <c r="E67" s="699">
        <f t="shared" si="0"/>
        <v>87.26891004790347</v>
      </c>
    </row>
    <row r="68" spans="2:5" ht="13.5" thickBot="1">
      <c r="B68" s="465" t="s">
        <v>132</v>
      </c>
      <c r="C68" s="503" t="s">
        <v>273</v>
      </c>
      <c r="D68" s="504"/>
      <c r="E68" s="434" t="s">
        <v>141</v>
      </c>
    </row>
    <row r="69" spans="2:5" ht="13.5" thickBot="1">
      <c r="B69" s="466"/>
      <c r="C69" s="158">
        <v>1988</v>
      </c>
      <c r="D69" s="174">
        <v>2002</v>
      </c>
      <c r="E69" s="499"/>
    </row>
    <row r="70" spans="2:5" ht="12.75">
      <c r="B70" s="677" t="s">
        <v>65</v>
      </c>
      <c r="C70" s="667">
        <v>13133</v>
      </c>
      <c r="D70" s="410">
        <v>14620</v>
      </c>
      <c r="E70" s="681">
        <f t="shared" si="0"/>
        <v>11.322622401583796</v>
      </c>
    </row>
    <row r="71" spans="2:5" ht="12.75">
      <c r="B71" s="675" t="s">
        <v>64</v>
      </c>
      <c r="C71" s="668">
        <v>77176</v>
      </c>
      <c r="D71" s="411">
        <v>133583</v>
      </c>
      <c r="E71" s="681">
        <f t="shared" si="0"/>
        <v>73.0887840779517</v>
      </c>
    </row>
    <row r="72" spans="2:5" ht="12.75">
      <c r="B72" s="675" t="s">
        <v>63</v>
      </c>
      <c r="C72" s="668">
        <v>14459</v>
      </c>
      <c r="D72" s="411">
        <v>25070</v>
      </c>
      <c r="E72" s="681">
        <f t="shared" si="0"/>
        <v>73.3868178988865</v>
      </c>
    </row>
    <row r="73" spans="2:5" ht="12.75">
      <c r="B73" s="675" t="s">
        <v>62</v>
      </c>
      <c r="C73" s="668">
        <v>9027</v>
      </c>
      <c r="D73" s="411">
        <v>39850</v>
      </c>
      <c r="E73" s="681">
        <f t="shared" si="0"/>
        <v>341.45341752520216</v>
      </c>
    </row>
    <row r="74" spans="2:5" ht="12.75">
      <c r="B74" s="675" t="s">
        <v>61</v>
      </c>
      <c r="C74" s="668">
        <v>18680</v>
      </c>
      <c r="D74" s="411">
        <v>27284</v>
      </c>
      <c r="E74" s="681">
        <f t="shared" si="0"/>
        <v>46.059957173447536</v>
      </c>
    </row>
    <row r="75" spans="2:5" ht="12.75">
      <c r="B75" s="675" t="s">
        <v>60</v>
      </c>
      <c r="C75" s="668">
        <v>30416</v>
      </c>
      <c r="D75" s="411">
        <v>83913</v>
      </c>
      <c r="E75" s="681">
        <f t="shared" si="0"/>
        <v>175.884402945818</v>
      </c>
    </row>
    <row r="76" spans="2:5" ht="12.75">
      <c r="B76" s="675" t="s">
        <v>59</v>
      </c>
      <c r="C76" s="668">
        <v>19015</v>
      </c>
      <c r="D76" s="411">
        <v>23994</v>
      </c>
      <c r="E76" s="681">
        <f t="shared" si="0"/>
        <v>26.184591112279783</v>
      </c>
    </row>
    <row r="77" spans="2:5" ht="12.75">
      <c r="B77" s="675" t="s">
        <v>58</v>
      </c>
      <c r="C77" s="668">
        <v>13638</v>
      </c>
      <c r="D77" s="411">
        <v>29733</v>
      </c>
      <c r="E77" s="681">
        <f t="shared" si="0"/>
        <v>118.01583809942807</v>
      </c>
    </row>
    <row r="78" spans="2:5" ht="12.75">
      <c r="B78" s="675" t="s">
        <v>57</v>
      </c>
      <c r="C78" s="668">
        <v>16258</v>
      </c>
      <c r="D78" s="411">
        <v>84699</v>
      </c>
      <c r="E78" s="681">
        <f t="shared" si="0"/>
        <v>420.96813876245545</v>
      </c>
    </row>
    <row r="79" spans="2:5" ht="12.75">
      <c r="B79" s="675" t="s">
        <v>56</v>
      </c>
      <c r="C79" s="668">
        <v>28810</v>
      </c>
      <c r="D79" s="411">
        <v>88018</v>
      </c>
      <c r="E79" s="681">
        <f aca="true" t="shared" si="1" ref="E79:E137">(D79-C79)/C79*100</f>
        <v>205.51197500867752</v>
      </c>
    </row>
    <row r="80" spans="2:5" ht="13.5" thickBot="1">
      <c r="B80" s="700" t="s">
        <v>55</v>
      </c>
      <c r="C80" s="701">
        <v>65518</v>
      </c>
      <c r="D80" s="702">
        <v>83467</v>
      </c>
      <c r="E80" s="703">
        <f t="shared" si="1"/>
        <v>27.39552489392228</v>
      </c>
    </row>
    <row r="81" spans="2:5" ht="13.5" thickBot="1">
      <c r="B81" s="63" t="s">
        <v>339</v>
      </c>
      <c r="C81" s="704">
        <v>306130</v>
      </c>
      <c r="D81" s="705">
        <v>634231</v>
      </c>
      <c r="E81" s="685">
        <f t="shared" si="1"/>
        <v>107.1770163002646</v>
      </c>
    </row>
    <row r="82" spans="2:5" ht="13.5" thickBot="1">
      <c r="B82" s="465" t="s">
        <v>132</v>
      </c>
      <c r="C82" s="671" t="s">
        <v>273</v>
      </c>
      <c r="D82" s="502"/>
      <c r="E82" s="434" t="s">
        <v>141</v>
      </c>
    </row>
    <row r="83" spans="2:5" ht="13.5" thickBot="1">
      <c r="B83" s="466"/>
      <c r="C83" s="129">
        <v>1988</v>
      </c>
      <c r="D83" s="174">
        <v>2002</v>
      </c>
      <c r="E83" s="499"/>
    </row>
    <row r="84" spans="2:5" ht="12.75">
      <c r="B84" s="677" t="s">
        <v>54</v>
      </c>
      <c r="C84" s="667">
        <v>359</v>
      </c>
      <c r="D84" s="410">
        <v>459</v>
      </c>
      <c r="E84" s="681">
        <f t="shared" si="1"/>
        <v>27.85515320334262</v>
      </c>
    </row>
    <row r="85" spans="2:5" ht="12.75">
      <c r="B85" s="675" t="s">
        <v>53</v>
      </c>
      <c r="C85" s="668">
        <v>9689</v>
      </c>
      <c r="D85" s="411">
        <v>40072</v>
      </c>
      <c r="E85" s="681">
        <f t="shared" si="1"/>
        <v>313.582413045722</v>
      </c>
    </row>
    <row r="86" spans="2:5" ht="12.75">
      <c r="B86" s="675" t="s">
        <v>52</v>
      </c>
      <c r="C86" s="668">
        <v>1045</v>
      </c>
      <c r="D86" s="411">
        <v>2635</v>
      </c>
      <c r="E86" s="681">
        <f t="shared" si="1"/>
        <v>152.1531100478469</v>
      </c>
    </row>
    <row r="87" spans="2:5" ht="12.75">
      <c r="B87" s="675" t="s">
        <v>51</v>
      </c>
      <c r="C87" s="668">
        <v>19208</v>
      </c>
      <c r="D87" s="411">
        <v>17314</v>
      </c>
      <c r="E87" s="681">
        <f t="shared" si="1"/>
        <v>-9.860474802165765</v>
      </c>
    </row>
    <row r="88" spans="2:5" ht="12.75">
      <c r="B88" s="675" t="s">
        <v>50</v>
      </c>
      <c r="C88" s="668">
        <v>1973</v>
      </c>
      <c r="D88" s="411">
        <v>7358</v>
      </c>
      <c r="E88" s="681">
        <f t="shared" si="1"/>
        <v>272.93461733400915</v>
      </c>
    </row>
    <row r="89" spans="2:5" ht="12.75">
      <c r="B89" s="675" t="s">
        <v>49</v>
      </c>
      <c r="C89" s="668">
        <v>7024</v>
      </c>
      <c r="D89" s="411">
        <v>15146</v>
      </c>
      <c r="E89" s="681">
        <f t="shared" si="1"/>
        <v>115.63211845102505</v>
      </c>
    </row>
    <row r="90" spans="2:5" ht="12.75">
      <c r="B90" s="675" t="s">
        <v>48</v>
      </c>
      <c r="C90" s="668">
        <v>21767</v>
      </c>
      <c r="D90" s="411">
        <v>33297</v>
      </c>
      <c r="E90" s="681">
        <f t="shared" si="1"/>
        <v>52.97009234161805</v>
      </c>
    </row>
    <row r="91" spans="2:5" ht="12.75">
      <c r="B91" s="675" t="s">
        <v>47</v>
      </c>
      <c r="C91" s="668">
        <v>2205</v>
      </c>
      <c r="D91" s="411">
        <v>6357</v>
      </c>
      <c r="E91" s="681">
        <f t="shared" si="1"/>
        <v>188.29931972789115</v>
      </c>
    </row>
    <row r="92" spans="2:5" ht="12.75">
      <c r="B92" s="675" t="s">
        <v>46</v>
      </c>
      <c r="C92" s="668">
        <v>5144</v>
      </c>
      <c r="D92" s="411">
        <v>10413</v>
      </c>
      <c r="E92" s="681">
        <f t="shared" si="1"/>
        <v>102.43001555209955</v>
      </c>
    </row>
    <row r="93" spans="2:5" ht="12.75">
      <c r="B93" s="675" t="s">
        <v>45</v>
      </c>
      <c r="C93" s="668">
        <v>21523</v>
      </c>
      <c r="D93" s="411">
        <v>45431</v>
      </c>
      <c r="E93" s="681">
        <f t="shared" si="1"/>
        <v>111.08116898201924</v>
      </c>
    </row>
    <row r="94" spans="2:5" ht="12.75">
      <c r="B94" s="675" t="s">
        <v>44</v>
      </c>
      <c r="C94" s="668">
        <v>4453</v>
      </c>
      <c r="D94" s="411">
        <v>6737</v>
      </c>
      <c r="E94" s="681">
        <f t="shared" si="1"/>
        <v>51.29126431619133</v>
      </c>
    </row>
    <row r="95" spans="2:5" ht="12.75">
      <c r="B95" s="675" t="s">
        <v>43</v>
      </c>
      <c r="C95" s="668">
        <v>1952</v>
      </c>
      <c r="D95" s="411">
        <v>9680</v>
      </c>
      <c r="E95" s="681">
        <f t="shared" si="1"/>
        <v>395.9016393442623</v>
      </c>
    </row>
    <row r="96" spans="2:5" ht="12.75">
      <c r="B96" s="675" t="s">
        <v>42</v>
      </c>
      <c r="C96" s="668">
        <v>12258</v>
      </c>
      <c r="D96" s="411">
        <v>24533</v>
      </c>
      <c r="E96" s="681">
        <f t="shared" si="1"/>
        <v>100.13868494044706</v>
      </c>
    </row>
    <row r="97" spans="2:5" ht="12.75">
      <c r="B97" s="675" t="s">
        <v>41</v>
      </c>
      <c r="C97" s="668">
        <v>32842</v>
      </c>
      <c r="D97" s="411">
        <v>45639</v>
      </c>
      <c r="E97" s="681">
        <f t="shared" si="1"/>
        <v>38.965349247914254</v>
      </c>
    </row>
    <row r="98" spans="2:5" ht="12.75">
      <c r="B98" s="675" t="s">
        <v>40</v>
      </c>
      <c r="C98" s="668">
        <v>13596</v>
      </c>
      <c r="D98" s="411">
        <v>41355</v>
      </c>
      <c r="E98" s="681">
        <f t="shared" si="1"/>
        <v>204.1703442188879</v>
      </c>
    </row>
    <row r="99" spans="2:5" ht="12.75">
      <c r="B99" s="675" t="s">
        <v>39</v>
      </c>
      <c r="C99" s="668">
        <v>20465</v>
      </c>
      <c r="D99" s="411">
        <v>35123</v>
      </c>
      <c r="E99" s="681">
        <f t="shared" si="1"/>
        <v>71.62472514048376</v>
      </c>
    </row>
    <row r="100" spans="2:5" ht="12.75">
      <c r="B100" s="675" t="s">
        <v>38</v>
      </c>
      <c r="C100" s="668">
        <v>8404</v>
      </c>
      <c r="D100" s="411">
        <v>14389</v>
      </c>
      <c r="E100" s="681">
        <f t="shared" si="1"/>
        <v>71.21608757734413</v>
      </c>
    </row>
    <row r="101" spans="2:5" ht="12.75">
      <c r="B101" s="675" t="s">
        <v>37</v>
      </c>
      <c r="C101" s="668">
        <v>6187</v>
      </c>
      <c r="D101" s="411">
        <v>19864</v>
      </c>
      <c r="E101" s="681">
        <f t="shared" si="1"/>
        <v>221.06028770001615</v>
      </c>
    </row>
    <row r="102" spans="2:5" ht="12.75">
      <c r="B102" s="675" t="s">
        <v>36</v>
      </c>
      <c r="C102" s="668">
        <v>17625</v>
      </c>
      <c r="D102" s="411">
        <v>28201</v>
      </c>
      <c r="E102" s="681">
        <f t="shared" si="1"/>
        <v>60.00567375886525</v>
      </c>
    </row>
    <row r="103" spans="2:5" ht="13.5" thickBot="1">
      <c r="B103" s="700" t="s">
        <v>35</v>
      </c>
      <c r="C103" s="701">
        <v>1378</v>
      </c>
      <c r="D103" s="702">
        <v>4150</v>
      </c>
      <c r="E103" s="703">
        <f t="shared" si="1"/>
        <v>201.16110304789552</v>
      </c>
    </row>
    <row r="104" spans="2:5" ht="13.5" thickBot="1">
      <c r="B104" s="63" t="s">
        <v>340</v>
      </c>
      <c r="C104" s="704">
        <v>209097</v>
      </c>
      <c r="D104" s="705">
        <v>408153</v>
      </c>
      <c r="E104" s="685">
        <f t="shared" si="1"/>
        <v>95.19792249530123</v>
      </c>
    </row>
    <row r="105" spans="1:7" ht="12.75">
      <c r="A105" s="26"/>
      <c r="B105" s="156"/>
      <c r="C105" s="406"/>
      <c r="D105" s="406"/>
      <c r="E105" s="408"/>
      <c r="F105" s="26"/>
      <c r="G105" s="26"/>
    </row>
    <row r="106" spans="1:7" ht="12.75">
      <c r="A106" s="26"/>
      <c r="B106" s="156"/>
      <c r="C106" s="406"/>
      <c r="D106" s="406"/>
      <c r="E106" s="408"/>
      <c r="F106" s="26"/>
      <c r="G106" s="26"/>
    </row>
    <row r="107" spans="1:7" ht="12.75">
      <c r="A107" s="26"/>
      <c r="B107" s="156"/>
      <c r="C107" s="406"/>
      <c r="D107" s="406"/>
      <c r="E107" s="408"/>
      <c r="F107" s="26"/>
      <c r="G107" s="26"/>
    </row>
    <row r="108" spans="1:7" ht="12.75">
      <c r="A108" s="26"/>
      <c r="B108" s="156"/>
      <c r="C108" s="406"/>
      <c r="D108" s="406"/>
      <c r="E108" s="408"/>
      <c r="F108" s="26"/>
      <c r="G108" s="26"/>
    </row>
    <row r="109" spans="1:7" ht="13.5" thickBot="1">
      <c r="A109" s="26"/>
      <c r="B109" s="156"/>
      <c r="C109" s="406"/>
      <c r="D109" s="406"/>
      <c r="E109" s="408"/>
      <c r="F109" s="26"/>
      <c r="G109" s="26"/>
    </row>
    <row r="110" spans="2:5" ht="13.5" thickBot="1">
      <c r="B110" s="465" t="s">
        <v>132</v>
      </c>
      <c r="C110" s="671" t="s">
        <v>273</v>
      </c>
      <c r="D110" s="502"/>
      <c r="E110" s="434" t="s">
        <v>141</v>
      </c>
    </row>
    <row r="111" spans="2:5" ht="13.5" thickBot="1">
      <c r="B111" s="466"/>
      <c r="C111" s="129">
        <v>1988</v>
      </c>
      <c r="D111" s="174">
        <v>2002</v>
      </c>
      <c r="E111" s="499"/>
    </row>
    <row r="112" spans="2:5" ht="12.75">
      <c r="B112" s="677" t="s">
        <v>34</v>
      </c>
      <c r="C112" s="667">
        <v>51247</v>
      </c>
      <c r="D112" s="410">
        <v>70810</v>
      </c>
      <c r="E112" s="681">
        <f t="shared" si="1"/>
        <v>38.17394188928132</v>
      </c>
    </row>
    <row r="113" spans="2:5" ht="12.75">
      <c r="B113" s="675" t="s">
        <v>33</v>
      </c>
      <c r="C113" s="668">
        <v>30727</v>
      </c>
      <c r="D113" s="411">
        <v>32132</v>
      </c>
      <c r="E113" s="681">
        <f t="shared" si="1"/>
        <v>4.5725257916490385</v>
      </c>
    </row>
    <row r="114" spans="2:5" ht="12.75">
      <c r="B114" s="805" t="s">
        <v>32</v>
      </c>
      <c r="C114" s="669">
        <v>11289</v>
      </c>
      <c r="D114" s="666">
        <v>14791</v>
      </c>
      <c r="E114" s="682">
        <f t="shared" si="1"/>
        <v>31.02134821507662</v>
      </c>
    </row>
    <row r="115" spans="2:5" ht="12.75">
      <c r="B115" s="675" t="s">
        <v>31</v>
      </c>
      <c r="C115" s="668">
        <v>92344</v>
      </c>
      <c r="D115" s="411">
        <v>128568</v>
      </c>
      <c r="E115" s="681">
        <f t="shared" si="1"/>
        <v>39.22723728666725</v>
      </c>
    </row>
    <row r="116" spans="2:5" ht="12.75">
      <c r="B116" s="675" t="s">
        <v>30</v>
      </c>
      <c r="C116" s="668">
        <v>39866</v>
      </c>
      <c r="D116" s="411">
        <v>84067</v>
      </c>
      <c r="E116" s="681">
        <f t="shared" si="1"/>
        <v>110.87392765765314</v>
      </c>
    </row>
    <row r="117" spans="2:5" ht="12.75">
      <c r="B117" s="675" t="s">
        <v>29</v>
      </c>
      <c r="C117" s="668">
        <v>457865</v>
      </c>
      <c r="D117" s="411">
        <v>84330</v>
      </c>
      <c r="E117" s="681">
        <f t="shared" si="1"/>
        <v>-81.58190733076344</v>
      </c>
    </row>
    <row r="118" spans="2:5" ht="12.75">
      <c r="B118" s="675" t="s">
        <v>28</v>
      </c>
      <c r="C118" s="668">
        <v>72002</v>
      </c>
      <c r="D118" s="411">
        <v>80786</v>
      </c>
      <c r="E118" s="681">
        <f t="shared" si="1"/>
        <v>12.19966112052443</v>
      </c>
    </row>
    <row r="119" spans="2:5" ht="12.75">
      <c r="B119" s="675" t="s">
        <v>27</v>
      </c>
      <c r="C119" s="668">
        <v>34705</v>
      </c>
      <c r="D119" s="411">
        <v>68394</v>
      </c>
      <c r="E119" s="681">
        <f t="shared" si="1"/>
        <v>97.07246794410027</v>
      </c>
    </row>
    <row r="120" spans="2:5" ht="12.75">
      <c r="B120" s="675" t="s">
        <v>26</v>
      </c>
      <c r="C120" s="668">
        <v>57528</v>
      </c>
      <c r="D120" s="411">
        <v>72765</v>
      </c>
      <c r="E120" s="681">
        <f t="shared" si="1"/>
        <v>26.486232790988733</v>
      </c>
    </row>
    <row r="121" spans="2:5" ht="12.75">
      <c r="B121" s="675" t="s">
        <v>25</v>
      </c>
      <c r="C121" s="668">
        <v>77538</v>
      </c>
      <c r="D121" s="411">
        <v>125828</v>
      </c>
      <c r="E121" s="681">
        <f t="shared" si="1"/>
        <v>62.279140550439784</v>
      </c>
    </row>
    <row r="122" spans="2:5" ht="13.5" thickBot="1">
      <c r="B122" s="676" t="s">
        <v>341</v>
      </c>
      <c r="C122" s="670">
        <v>925111</v>
      </c>
      <c r="D122" s="412">
        <v>762471</v>
      </c>
      <c r="E122" s="683">
        <f t="shared" si="1"/>
        <v>-17.580593031538918</v>
      </c>
    </row>
    <row r="123" spans="2:5" ht="13.5" thickBot="1">
      <c r="B123" s="465" t="s">
        <v>132</v>
      </c>
      <c r="C123" s="671" t="s">
        <v>273</v>
      </c>
      <c r="D123" s="502"/>
      <c r="E123" s="434" t="s">
        <v>141</v>
      </c>
    </row>
    <row r="124" spans="2:5" ht="13.5" thickBot="1">
      <c r="B124" s="466"/>
      <c r="C124" s="158">
        <v>1988</v>
      </c>
      <c r="D124" s="129">
        <v>2002</v>
      </c>
      <c r="E124" s="499"/>
    </row>
    <row r="125" spans="2:5" ht="12.75">
      <c r="B125" s="677" t="s">
        <v>24</v>
      </c>
      <c r="C125" s="667">
        <v>58938</v>
      </c>
      <c r="D125" s="410">
        <v>56303</v>
      </c>
      <c r="E125" s="681">
        <f t="shared" si="1"/>
        <v>-4.470799823543384</v>
      </c>
    </row>
    <row r="126" spans="2:5" ht="12.75">
      <c r="B126" s="675" t="s">
        <v>23</v>
      </c>
      <c r="C126" s="668">
        <v>76663</v>
      </c>
      <c r="D126" s="411">
        <v>81484</v>
      </c>
      <c r="E126" s="681">
        <f t="shared" si="1"/>
        <v>6.288561626860415</v>
      </c>
    </row>
    <row r="127" spans="2:5" ht="12.75">
      <c r="B127" s="675" t="s">
        <v>22</v>
      </c>
      <c r="C127" s="668">
        <v>53155</v>
      </c>
      <c r="D127" s="411">
        <v>61047</v>
      </c>
      <c r="E127" s="681">
        <f t="shared" si="1"/>
        <v>14.847145141567115</v>
      </c>
    </row>
    <row r="128" spans="2:5" ht="12.75">
      <c r="B128" s="675" t="s">
        <v>21</v>
      </c>
      <c r="C128" s="668">
        <v>82585</v>
      </c>
      <c r="D128" s="411">
        <v>110829</v>
      </c>
      <c r="E128" s="681">
        <f t="shared" si="1"/>
        <v>34.199915238844824</v>
      </c>
    </row>
    <row r="129" spans="2:5" ht="12.75">
      <c r="B129" s="675" t="s">
        <v>20</v>
      </c>
      <c r="C129" s="668">
        <v>22142</v>
      </c>
      <c r="D129" s="411">
        <v>15306</v>
      </c>
      <c r="E129" s="681">
        <f t="shared" si="1"/>
        <v>-30.873453165929003</v>
      </c>
    </row>
    <row r="130" spans="2:5" ht="12.75">
      <c r="B130" s="675" t="s">
        <v>19</v>
      </c>
      <c r="C130" s="668">
        <v>16286</v>
      </c>
      <c r="D130" s="411">
        <v>20772</v>
      </c>
      <c r="E130" s="681">
        <f t="shared" si="1"/>
        <v>27.545130787179172</v>
      </c>
    </row>
    <row r="131" spans="2:5" ht="12.75">
      <c r="B131" s="675" t="s">
        <v>18</v>
      </c>
      <c r="C131" s="668">
        <v>49396</v>
      </c>
      <c r="D131" s="411">
        <v>52130</v>
      </c>
      <c r="E131" s="681">
        <f t="shared" si="1"/>
        <v>5.534861122358086</v>
      </c>
    </row>
    <row r="132" spans="2:5" ht="12.75">
      <c r="B132" s="675" t="s">
        <v>17</v>
      </c>
      <c r="C132" s="668">
        <v>47834</v>
      </c>
      <c r="D132" s="411">
        <v>59846</v>
      </c>
      <c r="E132" s="681">
        <f t="shared" si="1"/>
        <v>25.111845131078315</v>
      </c>
    </row>
    <row r="133" spans="2:5" ht="12.75">
      <c r="B133" s="675" t="s">
        <v>16</v>
      </c>
      <c r="C133" s="668">
        <v>29136</v>
      </c>
      <c r="D133" s="411">
        <v>39777</v>
      </c>
      <c r="E133" s="681">
        <f t="shared" si="1"/>
        <v>36.521828665568364</v>
      </c>
    </row>
    <row r="134" spans="2:5" ht="12.75">
      <c r="B134" s="675" t="s">
        <v>15</v>
      </c>
      <c r="C134" s="668">
        <v>75144</v>
      </c>
      <c r="D134" s="411">
        <v>103113</v>
      </c>
      <c r="E134" s="681">
        <f t="shared" si="1"/>
        <v>37.22053656978601</v>
      </c>
    </row>
    <row r="135" spans="2:5" ht="12.75">
      <c r="B135" s="675" t="s">
        <v>14</v>
      </c>
      <c r="C135" s="668">
        <v>65729</v>
      </c>
      <c r="D135" s="411">
        <v>64747</v>
      </c>
      <c r="E135" s="681">
        <f t="shared" si="1"/>
        <v>-1.4940132970226232</v>
      </c>
    </row>
    <row r="136" spans="2:5" ht="13.5" thickBot="1">
      <c r="B136" s="676" t="s">
        <v>342</v>
      </c>
      <c r="C136" s="670">
        <v>577008</v>
      </c>
      <c r="D136" s="412">
        <v>665354</v>
      </c>
      <c r="E136" s="684">
        <f t="shared" si="1"/>
        <v>15.311052879682777</v>
      </c>
    </row>
    <row r="137" spans="2:5" ht="13.5" thickBot="1">
      <c r="B137" s="794" t="s">
        <v>446</v>
      </c>
      <c r="C137" s="673">
        <f>C136+C122+C104+C81+C67+C49+C31</f>
        <v>4298454</v>
      </c>
      <c r="D137" s="679">
        <f>D136+D122+D104+D81+D67+D49+D31</f>
        <v>5616525</v>
      </c>
      <c r="E137" s="685">
        <f t="shared" si="1"/>
        <v>30.663838673160164</v>
      </c>
    </row>
    <row r="138" spans="3:5" ht="12.75">
      <c r="C138" s="94"/>
      <c r="D138" s="94"/>
      <c r="E138" s="94"/>
    </row>
    <row r="139" spans="4:6" ht="12.75">
      <c r="D139" s="94"/>
      <c r="E139" s="94"/>
      <c r="F139" s="94"/>
    </row>
    <row r="140" spans="1:5" ht="12.75">
      <c r="A140" s="611" t="s">
        <v>438</v>
      </c>
      <c r="C140" s="94"/>
      <c r="D140" s="94"/>
      <c r="E140" s="94"/>
    </row>
    <row r="141" spans="3:5" ht="12.75">
      <c r="C141" s="94"/>
      <c r="D141" s="94"/>
      <c r="E141" s="94"/>
    </row>
    <row r="142" spans="1:5" ht="12.75">
      <c r="A142" t="s">
        <v>390</v>
      </c>
      <c r="C142" s="94"/>
      <c r="D142" s="94"/>
      <c r="E142" s="94"/>
    </row>
    <row r="143" spans="1:5" ht="12.75">
      <c r="A143" t="s">
        <v>391</v>
      </c>
      <c r="C143" s="94"/>
      <c r="D143" s="94"/>
      <c r="E143" s="94"/>
    </row>
    <row r="144" spans="3:5" ht="12.75">
      <c r="C144" s="94"/>
      <c r="D144" s="94"/>
      <c r="E144" s="94"/>
    </row>
    <row r="145" spans="3:5" ht="12.75">
      <c r="C145" s="462" t="s">
        <v>273</v>
      </c>
      <c r="D145" s="462"/>
      <c r="E145" s="94"/>
    </row>
    <row r="146" spans="3:5" ht="12.75">
      <c r="C146" s="96" t="s">
        <v>265</v>
      </c>
      <c r="D146" s="96" t="s">
        <v>266</v>
      </c>
      <c r="E146" s="94"/>
    </row>
    <row r="147" spans="2:6" ht="12.75">
      <c r="B147" s="96" t="s">
        <v>29</v>
      </c>
      <c r="C147" s="223">
        <v>457865</v>
      </c>
      <c r="D147" s="223">
        <v>84330</v>
      </c>
      <c r="E147" s="409"/>
      <c r="F147" s="409"/>
    </row>
    <row r="148" spans="4:7" ht="12.75">
      <c r="D148" s="409"/>
      <c r="E148" s="409"/>
      <c r="F148" s="409"/>
      <c r="G148" s="409"/>
    </row>
    <row r="149" spans="1:5" ht="12.75">
      <c r="A149" t="s">
        <v>439</v>
      </c>
      <c r="C149" s="94"/>
      <c r="D149" s="94"/>
      <c r="E149" s="94"/>
    </row>
    <row r="150" spans="1:5" ht="12.75">
      <c r="A150" t="s">
        <v>392</v>
      </c>
      <c r="C150" s="94"/>
      <c r="D150" s="94"/>
      <c r="E150" s="94"/>
    </row>
    <row r="151" spans="4:6" ht="12.75">
      <c r="D151" s="94"/>
      <c r="E151" s="94"/>
      <c r="F151" s="94"/>
    </row>
    <row r="152" spans="4:6" ht="12.75">
      <c r="D152" s="94"/>
      <c r="E152" s="94"/>
      <c r="F152" s="94"/>
    </row>
    <row r="153" spans="3:5" ht="12.75">
      <c r="C153" s="462" t="s">
        <v>273</v>
      </c>
      <c r="D153" s="462"/>
      <c r="E153" s="94"/>
    </row>
    <row r="154" spans="3:5" ht="12.75">
      <c r="C154" s="96" t="s">
        <v>265</v>
      </c>
      <c r="D154" s="96" t="s">
        <v>266</v>
      </c>
      <c r="E154" s="96" t="s">
        <v>159</v>
      </c>
    </row>
    <row r="155" spans="2:5" ht="12.75">
      <c r="B155" s="96" t="s">
        <v>129</v>
      </c>
      <c r="C155" s="223">
        <v>467246</v>
      </c>
      <c r="D155" s="223">
        <v>678141</v>
      </c>
      <c r="E155" s="224">
        <v>45.13575290104142</v>
      </c>
    </row>
    <row r="156" spans="4:6" ht="12.75">
      <c r="D156" s="94"/>
      <c r="E156" s="94"/>
      <c r="F156" s="94"/>
    </row>
    <row r="157" spans="1:6" ht="12.75">
      <c r="A157" t="s">
        <v>456</v>
      </c>
      <c r="D157" s="94"/>
      <c r="E157" s="94"/>
      <c r="F157" s="94"/>
    </row>
    <row r="158" spans="4:6" ht="12.75">
      <c r="D158" s="94"/>
      <c r="E158" s="94"/>
      <c r="F158" s="94"/>
    </row>
    <row r="159" spans="4:6" ht="12.75">
      <c r="D159" s="94"/>
      <c r="E159" s="94"/>
      <c r="F159" s="94"/>
    </row>
    <row r="160" spans="4:6" ht="12.75">
      <c r="D160" s="94"/>
      <c r="E160" s="94"/>
      <c r="F160" s="94"/>
    </row>
    <row r="161" spans="4:6" ht="12.75">
      <c r="D161" s="94"/>
      <c r="E161" s="94"/>
      <c r="F161" s="94"/>
    </row>
    <row r="162" spans="4:6" ht="12.75">
      <c r="D162" s="94"/>
      <c r="E162" s="94"/>
      <c r="F162" s="94"/>
    </row>
    <row r="163" spans="4:6" ht="12.75">
      <c r="D163" s="94"/>
      <c r="E163" s="94"/>
      <c r="F163" s="94"/>
    </row>
    <row r="164" spans="4:6" ht="12.75">
      <c r="D164" s="94"/>
      <c r="E164" s="94"/>
      <c r="F164" s="94"/>
    </row>
    <row r="165" spans="4:6" ht="12.75">
      <c r="D165" s="94"/>
      <c r="E165" s="94"/>
      <c r="F165" s="94"/>
    </row>
    <row r="166" spans="4:6" ht="12.75">
      <c r="D166" s="94"/>
      <c r="E166" s="94"/>
      <c r="F166" s="94"/>
    </row>
    <row r="167" spans="4:6" ht="12.75">
      <c r="D167" s="94"/>
      <c r="E167" s="94"/>
      <c r="F167" s="94"/>
    </row>
    <row r="168" spans="4:6" ht="12.75">
      <c r="D168" s="94"/>
      <c r="E168" s="94"/>
      <c r="F168" s="94"/>
    </row>
    <row r="169" spans="4:6" ht="12.75">
      <c r="D169" s="94"/>
      <c r="E169" s="94"/>
      <c r="F169" s="94"/>
    </row>
    <row r="170" spans="4:6" ht="12.75">
      <c r="D170" s="94"/>
      <c r="E170" s="94"/>
      <c r="F170" s="94"/>
    </row>
    <row r="171" spans="4:6" ht="12.75">
      <c r="D171" s="94"/>
      <c r="E171" s="94"/>
      <c r="F171" s="94"/>
    </row>
    <row r="172" spans="4:6" ht="12.75">
      <c r="D172" s="94"/>
      <c r="E172" s="94"/>
      <c r="F172" s="94"/>
    </row>
    <row r="173" spans="4:6" ht="12.75">
      <c r="D173" s="94"/>
      <c r="E173" s="94"/>
      <c r="F173" s="94"/>
    </row>
    <row r="174" spans="4:6" ht="12.75">
      <c r="D174" s="94"/>
      <c r="E174" s="94"/>
      <c r="F174" s="94"/>
    </row>
    <row r="175" spans="4:6" ht="12.75">
      <c r="D175" s="94"/>
      <c r="E175" s="94"/>
      <c r="F175" s="94"/>
    </row>
    <row r="176" spans="4:6" ht="12.75">
      <c r="D176" s="94"/>
      <c r="E176" s="94"/>
      <c r="F176" s="94"/>
    </row>
    <row r="177" spans="4:6" ht="12.75">
      <c r="D177" s="94"/>
      <c r="E177" s="94"/>
      <c r="F177" s="94"/>
    </row>
    <row r="178" spans="4:6" ht="12.75">
      <c r="D178" s="94"/>
      <c r="E178" s="94"/>
      <c r="F178" s="94"/>
    </row>
    <row r="179" spans="4:6" ht="12.75">
      <c r="D179" s="94"/>
      <c r="E179" s="94"/>
      <c r="F179" s="94"/>
    </row>
    <row r="180" spans="4:6" ht="12.75">
      <c r="D180" s="94"/>
      <c r="E180" s="94"/>
      <c r="F180" s="94"/>
    </row>
    <row r="181" spans="4:6" ht="12.75">
      <c r="D181" s="94"/>
      <c r="E181" s="94"/>
      <c r="F181" s="94"/>
    </row>
    <row r="182" spans="4:6" ht="12.75">
      <c r="D182" s="94"/>
      <c r="E182" s="94"/>
      <c r="F182" s="94"/>
    </row>
    <row r="183" spans="4:6" ht="12.75">
      <c r="D183" s="94"/>
      <c r="E183" s="94"/>
      <c r="F183" s="94"/>
    </row>
    <row r="184" spans="4:6" ht="12.75">
      <c r="D184" s="94"/>
      <c r="E184" s="94"/>
      <c r="F184" s="94"/>
    </row>
    <row r="185" spans="4:6" ht="12.75">
      <c r="D185" s="94"/>
      <c r="E185" s="94"/>
      <c r="F185" s="94"/>
    </row>
    <row r="186" spans="4:6" ht="12.75">
      <c r="D186" s="94"/>
      <c r="E186" s="94"/>
      <c r="F186" s="94"/>
    </row>
    <row r="187" spans="4:6" ht="12.75">
      <c r="D187" s="94"/>
      <c r="E187" s="94"/>
      <c r="F187" s="94"/>
    </row>
    <row r="188" spans="4:6" ht="12.75">
      <c r="D188" s="94"/>
      <c r="E188" s="94"/>
      <c r="F188" s="94"/>
    </row>
    <row r="189" spans="4:6" ht="12.75">
      <c r="D189" s="94"/>
      <c r="E189" s="94"/>
      <c r="F189" s="94"/>
    </row>
    <row r="190" spans="4:6" ht="12.75">
      <c r="D190" s="94"/>
      <c r="E190" s="94"/>
      <c r="F190" s="94"/>
    </row>
    <row r="191" spans="4:6" ht="12.75">
      <c r="D191" s="94"/>
      <c r="E191" s="94"/>
      <c r="F191" s="94"/>
    </row>
    <row r="192" spans="4:6" ht="12.75">
      <c r="D192" s="94"/>
      <c r="E192" s="94"/>
      <c r="F192" s="94"/>
    </row>
    <row r="193" spans="4:6" ht="12.75">
      <c r="D193" s="94"/>
      <c r="E193" s="94"/>
      <c r="F193" s="94"/>
    </row>
    <row r="194" spans="4:6" ht="12.75">
      <c r="D194" s="94"/>
      <c r="E194" s="94"/>
      <c r="F194" s="94"/>
    </row>
    <row r="195" spans="4:6" ht="12.75">
      <c r="D195" s="94"/>
      <c r="E195" s="94"/>
      <c r="F195" s="94"/>
    </row>
    <row r="196" spans="4:6" ht="12.75">
      <c r="D196" s="94"/>
      <c r="E196" s="94"/>
      <c r="F196" s="94"/>
    </row>
    <row r="197" spans="4:6" ht="12.75">
      <c r="D197" s="94"/>
      <c r="E197" s="94"/>
      <c r="F197" s="94"/>
    </row>
    <row r="198" spans="4:6" ht="12.75">
      <c r="D198" s="94"/>
      <c r="E198" s="94"/>
      <c r="F198" s="94"/>
    </row>
    <row r="199" spans="4:6" ht="12.75">
      <c r="D199" s="94"/>
      <c r="E199" s="94"/>
      <c r="F199" s="94"/>
    </row>
    <row r="200" spans="4:6" ht="12.75">
      <c r="D200" s="94"/>
      <c r="E200" s="94"/>
      <c r="F200" s="94"/>
    </row>
    <row r="201" spans="4:6" ht="12.75">
      <c r="D201" s="94"/>
      <c r="E201" s="94"/>
      <c r="F201" s="94"/>
    </row>
    <row r="202" spans="4:6" ht="12.75">
      <c r="D202" s="94"/>
      <c r="E202" s="94"/>
      <c r="F202" s="94"/>
    </row>
    <row r="203" spans="4:6" ht="12.75">
      <c r="D203" s="94"/>
      <c r="E203" s="94"/>
      <c r="F203" s="94"/>
    </row>
    <row r="204" spans="4:6" ht="12.75">
      <c r="D204" s="94"/>
      <c r="E204" s="94"/>
      <c r="F204" s="94"/>
    </row>
    <row r="205" spans="4:6" ht="12.75">
      <c r="D205" s="94"/>
      <c r="E205" s="94"/>
      <c r="F205" s="94"/>
    </row>
    <row r="206" spans="4:6" ht="12.75">
      <c r="D206" s="94"/>
      <c r="E206" s="94"/>
      <c r="F206" s="94"/>
    </row>
    <row r="207" spans="4:6" ht="12.75">
      <c r="D207" s="94"/>
      <c r="E207" s="94"/>
      <c r="F207" s="94"/>
    </row>
    <row r="208" spans="4:6" ht="12.75">
      <c r="D208" s="94"/>
      <c r="E208" s="94"/>
      <c r="F208" s="94"/>
    </row>
    <row r="209" spans="4:6" ht="12.75">
      <c r="D209" s="94"/>
      <c r="E209" s="94"/>
      <c r="F209" s="94"/>
    </row>
    <row r="210" spans="4:6" ht="12.75">
      <c r="D210" s="94"/>
      <c r="E210" s="94"/>
      <c r="F210" s="94"/>
    </row>
    <row r="211" spans="4:6" ht="12.75">
      <c r="D211" s="94"/>
      <c r="E211" s="94"/>
      <c r="F211" s="94"/>
    </row>
    <row r="212" spans="4:6" ht="12.75">
      <c r="D212" s="94"/>
      <c r="E212" s="94"/>
      <c r="F212" s="94"/>
    </row>
    <row r="213" spans="4:6" ht="12.75">
      <c r="D213" s="94"/>
      <c r="E213" s="94"/>
      <c r="F213" s="94"/>
    </row>
    <row r="214" spans="4:6" ht="12.75">
      <c r="D214" s="94"/>
      <c r="E214" s="94"/>
      <c r="F214" s="94"/>
    </row>
    <row r="215" spans="4:6" ht="12.75">
      <c r="D215" s="94"/>
      <c r="E215" s="94"/>
      <c r="F215" s="94"/>
    </row>
    <row r="216" spans="4:6" ht="12.75">
      <c r="D216" s="94"/>
      <c r="E216" s="94"/>
      <c r="F216" s="94"/>
    </row>
    <row r="217" spans="4:6" ht="12.75">
      <c r="D217" s="94"/>
      <c r="E217" s="94"/>
      <c r="F217" s="94"/>
    </row>
    <row r="218" spans="4:6" ht="12.75">
      <c r="D218" s="94"/>
      <c r="E218" s="94"/>
      <c r="F218" s="94"/>
    </row>
    <row r="219" spans="4:6" ht="12.75">
      <c r="D219" s="94"/>
      <c r="E219" s="94"/>
      <c r="F219" s="94"/>
    </row>
    <row r="220" spans="4:6" ht="12.75">
      <c r="D220" s="94"/>
      <c r="E220" s="94"/>
      <c r="F220" s="94"/>
    </row>
    <row r="221" spans="4:6" ht="12.75">
      <c r="D221" s="94"/>
      <c r="E221" s="94"/>
      <c r="F221" s="94"/>
    </row>
    <row r="222" spans="4:6" ht="12.75">
      <c r="D222" s="94"/>
      <c r="E222" s="94"/>
      <c r="F222" s="94"/>
    </row>
    <row r="223" spans="4:6" ht="12.75">
      <c r="D223" s="94"/>
      <c r="E223" s="94"/>
      <c r="F223" s="94"/>
    </row>
    <row r="224" spans="4:6" ht="12.75">
      <c r="D224" s="94"/>
      <c r="E224" s="94"/>
      <c r="F224" s="94"/>
    </row>
    <row r="225" spans="4:6" ht="12.75">
      <c r="D225" s="94"/>
      <c r="E225" s="94"/>
      <c r="F225" s="94"/>
    </row>
    <row r="226" spans="4:6" ht="12.75">
      <c r="D226" s="94"/>
      <c r="E226" s="94"/>
      <c r="F226" s="94"/>
    </row>
    <row r="227" spans="4:6" ht="12.75">
      <c r="D227" s="94"/>
      <c r="E227" s="94"/>
      <c r="F227" s="94"/>
    </row>
    <row r="228" spans="4:6" ht="12.75">
      <c r="D228" s="94"/>
      <c r="E228" s="94"/>
      <c r="F228" s="94"/>
    </row>
    <row r="229" spans="4:6" ht="12.75">
      <c r="D229" s="94"/>
      <c r="E229" s="94"/>
      <c r="F229" s="94"/>
    </row>
    <row r="230" spans="4:6" ht="12.75">
      <c r="D230" s="94"/>
      <c r="E230" s="94"/>
      <c r="F230" s="94"/>
    </row>
    <row r="231" spans="4:6" ht="12.75">
      <c r="D231" s="94"/>
      <c r="E231" s="94"/>
      <c r="F231" s="94"/>
    </row>
    <row r="232" spans="4:6" ht="12.75">
      <c r="D232" s="94"/>
      <c r="E232" s="94"/>
      <c r="F232" s="94"/>
    </row>
    <row r="233" spans="4:6" ht="12.75">
      <c r="D233" s="94"/>
      <c r="E233" s="94"/>
      <c r="F233" s="94"/>
    </row>
    <row r="234" spans="4:6" ht="12.75">
      <c r="D234" s="94"/>
      <c r="E234" s="94"/>
      <c r="F234" s="94"/>
    </row>
    <row r="235" spans="4:6" ht="12.75">
      <c r="D235" s="94"/>
      <c r="E235" s="94"/>
      <c r="F235" s="94"/>
    </row>
    <row r="236" spans="4:6" ht="12.75">
      <c r="D236" s="94"/>
      <c r="E236" s="94"/>
      <c r="F236" s="94"/>
    </row>
    <row r="237" spans="4:6" ht="12.75">
      <c r="D237" s="94"/>
      <c r="E237" s="94"/>
      <c r="F237" s="94"/>
    </row>
  </sheetData>
  <mergeCells count="23">
    <mergeCell ref="C153:D153"/>
    <mergeCell ref="E82:E83"/>
    <mergeCell ref="E110:E111"/>
    <mergeCell ref="E123:E124"/>
    <mergeCell ref="C145:D145"/>
    <mergeCell ref="E6:E7"/>
    <mergeCell ref="E32:E33"/>
    <mergeCell ref="E55:E56"/>
    <mergeCell ref="E68:E69"/>
    <mergeCell ref="B110:B111"/>
    <mergeCell ref="C110:D110"/>
    <mergeCell ref="B123:B124"/>
    <mergeCell ref="C123:D123"/>
    <mergeCell ref="B55:B56"/>
    <mergeCell ref="C55:D55"/>
    <mergeCell ref="B82:B83"/>
    <mergeCell ref="C82:D82"/>
    <mergeCell ref="B68:B69"/>
    <mergeCell ref="C68:D68"/>
    <mergeCell ref="C6:D6"/>
    <mergeCell ref="B6:B7"/>
    <mergeCell ref="B32:B33"/>
    <mergeCell ref="C32:D32"/>
  </mergeCells>
  <printOptions/>
  <pageMargins left="0.75" right="0.75" top="1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7"/>
  <sheetViews>
    <sheetView workbookViewId="0" topLeftCell="A46">
      <selection activeCell="C46" sqref="C46:C49"/>
    </sheetView>
  </sheetViews>
  <sheetFormatPr defaultColWidth="11.421875" defaultRowHeight="12.75"/>
  <cols>
    <col min="1" max="1" width="6.28125" style="0" customWidth="1"/>
    <col min="2" max="2" width="5.421875" style="0" customWidth="1"/>
    <col min="6" max="6" width="12.421875" style="0" customWidth="1"/>
  </cols>
  <sheetData>
    <row r="1" ht="15" customHeight="1">
      <c r="B1" s="15" t="s">
        <v>287</v>
      </c>
    </row>
    <row r="2" ht="13.5" thickBot="1"/>
    <row r="3" spans="3:7" ht="64.5" thickBot="1">
      <c r="C3" s="130" t="s">
        <v>189</v>
      </c>
      <c r="D3" s="93" t="s">
        <v>281</v>
      </c>
      <c r="E3" s="93" t="s">
        <v>282</v>
      </c>
      <c r="F3" s="131" t="s">
        <v>354</v>
      </c>
      <c r="G3" s="93" t="s">
        <v>294</v>
      </c>
    </row>
    <row r="4" spans="3:7" ht="12.75">
      <c r="C4" s="187">
        <v>1987</v>
      </c>
      <c r="D4" s="261">
        <v>50994000</v>
      </c>
      <c r="E4" s="261">
        <v>12877759</v>
      </c>
      <c r="F4" s="261">
        <v>2620000</v>
      </c>
      <c r="G4" s="184">
        <v>203</v>
      </c>
    </row>
    <row r="5" spans="3:7" ht="12.75">
      <c r="C5" s="188">
        <v>1988</v>
      </c>
      <c r="D5" s="262">
        <v>47075000</v>
      </c>
      <c r="E5" s="262">
        <v>12200000</v>
      </c>
      <c r="F5" s="262">
        <v>2563000</v>
      </c>
      <c r="G5" s="178">
        <v>210</v>
      </c>
    </row>
    <row r="6" spans="3:7" ht="12.75">
      <c r="C6" s="188">
        <v>1989</v>
      </c>
      <c r="D6" s="262">
        <v>50772000</v>
      </c>
      <c r="E6" s="262">
        <v>12210000</v>
      </c>
      <c r="F6" s="262">
        <v>2585000</v>
      </c>
      <c r="G6" s="178">
        <v>212</v>
      </c>
    </row>
    <row r="7" spans="3:7" ht="12.75">
      <c r="C7" s="188">
        <v>1990</v>
      </c>
      <c r="D7" s="262">
        <v>51564000</v>
      </c>
      <c r="E7" s="262">
        <v>13423578</v>
      </c>
      <c r="F7" s="262">
        <v>3000700</v>
      </c>
      <c r="G7" s="178">
        <v>224</v>
      </c>
    </row>
    <row r="8" spans="3:7" ht="12.75">
      <c r="C8" s="188">
        <v>1991</v>
      </c>
      <c r="D8" s="262">
        <v>51915000</v>
      </c>
      <c r="E8" s="262">
        <v>13516311</v>
      </c>
      <c r="F8" s="262">
        <v>2854000</v>
      </c>
      <c r="G8" s="178">
        <v>211</v>
      </c>
    </row>
    <row r="9" spans="3:7" ht="12.75">
      <c r="C9" s="188">
        <v>1992</v>
      </c>
      <c r="D9" s="262">
        <v>53011000</v>
      </c>
      <c r="E9" s="262">
        <v>12823907</v>
      </c>
      <c r="F9" s="262">
        <v>2723000</v>
      </c>
      <c r="G9" s="178">
        <v>212</v>
      </c>
    </row>
    <row r="10" spans="3:7" ht="12.75">
      <c r="C10" s="188">
        <v>1993</v>
      </c>
      <c r="D10" s="262">
        <v>52655180</v>
      </c>
      <c r="E10" s="262">
        <v>13216597</v>
      </c>
      <c r="F10" s="262">
        <v>2787000</v>
      </c>
      <c r="G10" s="178">
        <v>211</v>
      </c>
    </row>
    <row r="11" spans="3:7" ht="12.75">
      <c r="C11" s="188">
        <v>1994</v>
      </c>
      <c r="D11" s="262">
        <v>53156960</v>
      </c>
      <c r="E11" s="262">
        <v>13200357</v>
      </c>
      <c r="F11" s="262">
        <v>2762000</v>
      </c>
      <c r="G11" s="178">
        <v>209</v>
      </c>
    </row>
    <row r="12" spans="3:7" ht="12.75">
      <c r="C12" s="188">
        <v>1995</v>
      </c>
      <c r="D12" s="262">
        <v>52648570</v>
      </c>
      <c r="E12" s="262">
        <v>12857408</v>
      </c>
      <c r="F12" s="262">
        <v>2688000</v>
      </c>
      <c r="G12" s="178">
        <v>209</v>
      </c>
    </row>
    <row r="13" spans="3:7" ht="12.75">
      <c r="C13" s="188">
        <v>1996</v>
      </c>
      <c r="D13" s="262">
        <v>50829700</v>
      </c>
      <c r="E13" s="262">
        <v>12916716</v>
      </c>
      <c r="F13" s="262">
        <v>2694000</v>
      </c>
      <c r="G13" s="178">
        <v>209</v>
      </c>
    </row>
    <row r="14" spans="3:7" ht="12.75">
      <c r="C14" s="188">
        <v>1997</v>
      </c>
      <c r="D14" s="262">
        <v>50058900</v>
      </c>
      <c r="E14" s="262">
        <v>12794717</v>
      </c>
      <c r="F14" s="262">
        <v>2712000</v>
      </c>
      <c r="G14" s="178">
        <v>212</v>
      </c>
    </row>
    <row r="15" spans="3:7" ht="12.75">
      <c r="C15" s="188">
        <v>1998</v>
      </c>
      <c r="D15" s="262">
        <v>48084900</v>
      </c>
      <c r="E15" s="262">
        <v>11267726</v>
      </c>
      <c r="F15" s="262">
        <v>2469000</v>
      </c>
      <c r="G15" s="178">
        <v>219</v>
      </c>
    </row>
    <row r="16" spans="3:7" ht="12.75">
      <c r="C16" s="188">
        <v>1999</v>
      </c>
      <c r="D16" s="262">
        <v>49056700</v>
      </c>
      <c r="E16" s="262">
        <v>12145029</v>
      </c>
      <c r="F16" s="262">
        <v>2719785</v>
      </c>
      <c r="G16" s="178">
        <v>224</v>
      </c>
    </row>
    <row r="17" spans="3:7" ht="12.75">
      <c r="C17" s="188">
        <v>2000</v>
      </c>
      <c r="D17" s="262">
        <v>48674400</v>
      </c>
      <c r="E17" s="262">
        <v>12400235</v>
      </c>
      <c r="F17" s="262">
        <v>2697484</v>
      </c>
      <c r="G17" s="178">
        <v>219</v>
      </c>
    </row>
    <row r="18" spans="3:7" ht="12.75">
      <c r="C18" s="188">
        <v>2001</v>
      </c>
      <c r="D18" s="262">
        <v>48851400</v>
      </c>
      <c r="E18" s="262">
        <v>11586732</v>
      </c>
      <c r="F18" s="262">
        <v>2488782</v>
      </c>
      <c r="G18" s="178">
        <v>215</v>
      </c>
    </row>
    <row r="19" spans="3:7" ht="12.75">
      <c r="C19" s="188">
        <v>2002</v>
      </c>
      <c r="D19" s="262">
        <v>48539411</v>
      </c>
      <c r="E19" s="262">
        <v>11499838</v>
      </c>
      <c r="F19" s="262">
        <v>2525523</v>
      </c>
      <c r="G19" s="178">
        <v>220</v>
      </c>
    </row>
    <row r="20" spans="3:7" ht="12.75">
      <c r="C20" s="188">
        <v>2003</v>
      </c>
      <c r="D20" s="177" t="s">
        <v>280</v>
      </c>
      <c r="E20" s="262">
        <v>12531634</v>
      </c>
      <c r="F20" s="262">
        <v>2658455</v>
      </c>
      <c r="G20" s="178">
        <v>213</v>
      </c>
    </row>
    <row r="21" spans="3:7" ht="13.5" thickBot="1">
      <c r="C21" s="189">
        <v>2004</v>
      </c>
      <c r="D21" s="179" t="s">
        <v>280</v>
      </c>
      <c r="E21" s="263">
        <v>14295791</v>
      </c>
      <c r="F21" s="263">
        <v>2998283</v>
      </c>
      <c r="G21" s="180">
        <v>209.73</v>
      </c>
    </row>
    <row r="22" ht="12.75">
      <c r="C22" s="18"/>
    </row>
    <row r="23" ht="12.75">
      <c r="C23" s="18"/>
    </row>
    <row r="24" ht="12.75">
      <c r="C24" s="18"/>
    </row>
    <row r="25" ht="13.5" thickBot="1">
      <c r="C25" s="18"/>
    </row>
    <row r="26" spans="3:7" ht="36.75" customHeight="1" thickBot="1">
      <c r="C26" s="130" t="s">
        <v>189</v>
      </c>
      <c r="D26" s="164" t="s">
        <v>286</v>
      </c>
      <c r="E26" s="165" t="s">
        <v>284</v>
      </c>
      <c r="F26" s="164" t="s">
        <v>295</v>
      </c>
      <c r="G26" s="160" t="s">
        <v>296</v>
      </c>
    </row>
    <row r="27" spans="3:7" ht="12.75">
      <c r="C27" s="196">
        <v>1987</v>
      </c>
      <c r="D27" s="197">
        <v>320097</v>
      </c>
      <c r="E27" s="264">
        <v>76.1</v>
      </c>
      <c r="F27" s="264">
        <f aca="true" t="shared" si="0" ref="F27:F42">E4/D4*100</f>
        <v>25.25347884064792</v>
      </c>
      <c r="G27" s="265">
        <f aca="true" t="shared" si="1" ref="G27:G44">D27/F4*100</f>
        <v>12.217442748091603</v>
      </c>
    </row>
    <row r="28" spans="3:7" ht="12.75">
      <c r="C28" s="192">
        <v>1988</v>
      </c>
      <c r="D28" s="190">
        <v>325555</v>
      </c>
      <c r="E28" s="266">
        <v>73</v>
      </c>
      <c r="F28" s="266">
        <f t="shared" si="0"/>
        <v>25.916091343600637</v>
      </c>
      <c r="G28" s="267">
        <f t="shared" si="1"/>
        <v>12.702106905969568</v>
      </c>
    </row>
    <row r="29" spans="3:7" ht="12.75">
      <c r="C29" s="192">
        <v>1989</v>
      </c>
      <c r="D29" s="190">
        <v>368709</v>
      </c>
      <c r="E29" s="266">
        <v>66</v>
      </c>
      <c r="F29" s="266">
        <f t="shared" si="0"/>
        <v>24.048688253368</v>
      </c>
      <c r="G29" s="267">
        <f t="shared" si="1"/>
        <v>14.263404255319148</v>
      </c>
    </row>
    <row r="30" spans="3:7" ht="12.75">
      <c r="C30" s="192">
        <v>1990</v>
      </c>
      <c r="D30" s="190">
        <v>474078</v>
      </c>
      <c r="E30" s="266">
        <v>77.7</v>
      </c>
      <c r="F30" s="266">
        <f t="shared" si="0"/>
        <v>26.03284849895276</v>
      </c>
      <c r="G30" s="267">
        <f t="shared" si="1"/>
        <v>15.798913586829741</v>
      </c>
    </row>
    <row r="31" spans="3:7" ht="12.75">
      <c r="C31" s="192">
        <v>1991</v>
      </c>
      <c r="D31" s="190">
        <v>407333</v>
      </c>
      <c r="E31" s="266">
        <v>74</v>
      </c>
      <c r="F31" s="268">
        <f t="shared" si="0"/>
        <v>26.035463738803816</v>
      </c>
      <c r="G31" s="267">
        <f t="shared" si="1"/>
        <v>14.272354590049055</v>
      </c>
    </row>
    <row r="32" spans="3:7" ht="12.75">
      <c r="C32" s="192">
        <v>1992</v>
      </c>
      <c r="D32" s="190">
        <v>297118</v>
      </c>
      <c r="E32" s="266">
        <v>72.5</v>
      </c>
      <c r="F32" s="266">
        <f t="shared" si="0"/>
        <v>24.191030163550963</v>
      </c>
      <c r="G32" s="267">
        <f t="shared" si="1"/>
        <v>10.911421226588322</v>
      </c>
    </row>
    <row r="33" spans="3:7" ht="12.75">
      <c r="C33" s="192">
        <v>1993</v>
      </c>
      <c r="D33" s="190">
        <v>281133</v>
      </c>
      <c r="E33" s="266">
        <v>73.9</v>
      </c>
      <c r="F33" s="266">
        <f t="shared" si="0"/>
        <v>25.10027883296572</v>
      </c>
      <c r="G33" s="267">
        <f t="shared" si="1"/>
        <v>10.08729817007535</v>
      </c>
    </row>
    <row r="34" spans="3:7" ht="12.75">
      <c r="C34" s="192">
        <v>1994</v>
      </c>
      <c r="D34" s="190">
        <v>376776</v>
      </c>
      <c r="E34" s="266">
        <v>68.3</v>
      </c>
      <c r="F34" s="266">
        <f t="shared" si="0"/>
        <v>24.832791416213418</v>
      </c>
      <c r="G34" s="267">
        <f t="shared" si="1"/>
        <v>13.64141926140478</v>
      </c>
    </row>
    <row r="35" spans="3:7" ht="12.75">
      <c r="C35" s="192">
        <v>1995</v>
      </c>
      <c r="D35" s="190">
        <v>520062</v>
      </c>
      <c r="E35" s="266">
        <v>62.3</v>
      </c>
      <c r="F35" s="266">
        <f t="shared" si="0"/>
        <v>24.42119130681042</v>
      </c>
      <c r="G35" s="267">
        <f t="shared" si="1"/>
        <v>19.34754464285714</v>
      </c>
    </row>
    <row r="36" spans="3:7" ht="12.75">
      <c r="C36" s="192">
        <v>1996</v>
      </c>
      <c r="D36" s="190">
        <v>476640</v>
      </c>
      <c r="E36" s="266">
        <v>62.9</v>
      </c>
      <c r="F36" s="266">
        <f t="shared" si="0"/>
        <v>25.411749429959258</v>
      </c>
      <c r="G36" s="267">
        <f t="shared" si="1"/>
        <v>17.692650334075726</v>
      </c>
    </row>
    <row r="37" spans="3:7" ht="12.75">
      <c r="C37" s="192">
        <v>1997</v>
      </c>
      <c r="D37" s="190">
        <v>437852</v>
      </c>
      <c r="E37" s="266">
        <v>63.8</v>
      </c>
      <c r="F37" s="266">
        <f t="shared" si="0"/>
        <v>25.559325115014513</v>
      </c>
      <c r="G37" s="267">
        <f t="shared" si="1"/>
        <v>16.144985250737463</v>
      </c>
    </row>
    <row r="38" spans="3:7" ht="12.75">
      <c r="C38" s="192">
        <v>1998</v>
      </c>
      <c r="D38" s="190">
        <v>295867</v>
      </c>
      <c r="E38" s="266">
        <v>60.2</v>
      </c>
      <c r="F38" s="268">
        <f t="shared" si="0"/>
        <v>23.432982079613353</v>
      </c>
      <c r="G38" s="267">
        <f t="shared" si="1"/>
        <v>11.9832725799919</v>
      </c>
    </row>
    <row r="39" spans="3:7" ht="12.75">
      <c r="C39" s="192">
        <v>1999</v>
      </c>
      <c r="D39" s="190">
        <v>347599</v>
      </c>
      <c r="E39" s="266">
        <v>65.3</v>
      </c>
      <c r="F39" s="266">
        <f t="shared" si="0"/>
        <v>24.757125937945275</v>
      </c>
      <c r="G39" s="267">
        <f t="shared" si="1"/>
        <v>12.780385214272453</v>
      </c>
    </row>
    <row r="40" spans="3:7" ht="12.75">
      <c r="C40" s="192">
        <v>2000</v>
      </c>
      <c r="D40" s="190">
        <v>342092</v>
      </c>
      <c r="E40" s="266">
        <v>64.3</v>
      </c>
      <c r="F40" s="266">
        <f t="shared" si="0"/>
        <v>25.47588670841346</v>
      </c>
      <c r="G40" s="267">
        <f t="shared" si="1"/>
        <v>12.68189171835681</v>
      </c>
    </row>
    <row r="41" spans="3:7" ht="12.75">
      <c r="C41" s="192">
        <v>2001</v>
      </c>
      <c r="D41" s="190">
        <v>152599</v>
      </c>
      <c r="E41" s="266">
        <v>62.5</v>
      </c>
      <c r="F41" s="266">
        <f t="shared" si="0"/>
        <v>23.718321276360555</v>
      </c>
      <c r="G41" s="267">
        <f t="shared" si="1"/>
        <v>6.131473146302087</v>
      </c>
    </row>
    <row r="42" spans="3:7" ht="12.75">
      <c r="C42" s="192">
        <v>2002</v>
      </c>
      <c r="D42" s="190">
        <v>351201</v>
      </c>
      <c r="E42" s="266">
        <v>58.6</v>
      </c>
      <c r="F42" s="266">
        <f t="shared" si="0"/>
        <v>23.691754314859732</v>
      </c>
      <c r="G42" s="267">
        <f t="shared" si="1"/>
        <v>13.90607014863852</v>
      </c>
    </row>
    <row r="43" spans="3:7" ht="12.75">
      <c r="C43" s="192">
        <v>2003</v>
      </c>
      <c r="D43" s="190">
        <v>391983</v>
      </c>
      <c r="E43" s="266">
        <v>60</v>
      </c>
      <c r="F43" s="191" t="s">
        <v>292</v>
      </c>
      <c r="G43" s="267">
        <f t="shared" si="1"/>
        <v>14.7447671673961</v>
      </c>
    </row>
    <row r="44" spans="3:7" ht="13.5" thickBot="1">
      <c r="C44" s="193">
        <v>2004</v>
      </c>
      <c r="D44" s="194">
        <v>715529</v>
      </c>
      <c r="E44" s="269">
        <v>64.48</v>
      </c>
      <c r="F44" s="195" t="s">
        <v>292</v>
      </c>
      <c r="G44" s="270">
        <f t="shared" si="1"/>
        <v>23.86462518714878</v>
      </c>
    </row>
    <row r="45" spans="3:7" ht="12.75">
      <c r="C45" s="140"/>
      <c r="D45" s="135"/>
      <c r="E45" s="136"/>
      <c r="F45" s="1"/>
      <c r="G45" s="137"/>
    </row>
    <row r="46" spans="3:7" ht="12.75">
      <c r="C46" t="s">
        <v>285</v>
      </c>
      <c r="D46" s="135"/>
      <c r="E46" s="136"/>
      <c r="F46" s="1"/>
      <c r="G46" s="137"/>
    </row>
    <row r="47" ht="12.75">
      <c r="C47" t="s">
        <v>394</v>
      </c>
    </row>
    <row r="48" ht="12.75">
      <c r="C48" t="s">
        <v>395</v>
      </c>
    </row>
    <row r="49" ht="12.75">
      <c r="C49" t="s">
        <v>396</v>
      </c>
    </row>
    <row r="50" ht="12.75">
      <c r="C50" s="18"/>
    </row>
    <row r="51" ht="12.75">
      <c r="C51" s="18"/>
    </row>
    <row r="52" ht="12.75">
      <c r="C52" s="18"/>
    </row>
    <row r="53" spans="2:3" ht="12.75">
      <c r="B53" s="33" t="s">
        <v>377</v>
      </c>
      <c r="C53" s="282"/>
    </row>
    <row r="54" ht="12.75">
      <c r="C54" s="18"/>
    </row>
    <row r="55" ht="13.5" thickBot="1">
      <c r="C55" s="18"/>
    </row>
    <row r="56" spans="3:8" ht="64.5" thickBot="1">
      <c r="C56" s="185" t="s">
        <v>189</v>
      </c>
      <c r="D56" s="186" t="s">
        <v>281</v>
      </c>
      <c r="F56" s="130" t="s">
        <v>293</v>
      </c>
      <c r="G56" s="206" t="s">
        <v>283</v>
      </c>
      <c r="H56" s="205" t="s">
        <v>282</v>
      </c>
    </row>
    <row r="57" spans="3:8" ht="12.75">
      <c r="C57" s="207">
        <v>1987</v>
      </c>
      <c r="D57" s="271"/>
      <c r="E57" s="272"/>
      <c r="F57" s="209"/>
      <c r="G57" s="210"/>
      <c r="H57" s="271"/>
    </row>
    <row r="58" spans="3:8" ht="12.75">
      <c r="C58" s="198">
        <v>1988</v>
      </c>
      <c r="D58" s="273">
        <v>-7.685217868768874</v>
      </c>
      <c r="E58" s="272"/>
      <c r="F58" s="274">
        <v>-2.1755725190839694</v>
      </c>
      <c r="G58" s="275">
        <v>3.4482758620689653</v>
      </c>
      <c r="H58" s="276">
        <v>-5.263019753669874</v>
      </c>
    </row>
    <row r="59" spans="3:8" ht="12.75">
      <c r="C59" s="198">
        <v>1989</v>
      </c>
      <c r="D59" s="273">
        <v>7.853425385023898</v>
      </c>
      <c r="E59" s="272"/>
      <c r="F59" s="274">
        <v>0.8583690987124464</v>
      </c>
      <c r="G59" s="275">
        <v>0.9523809523809524</v>
      </c>
      <c r="H59" s="273">
        <v>0.08196721311475409</v>
      </c>
    </row>
    <row r="60" spans="3:8" ht="12.75">
      <c r="C60" s="198">
        <v>1990</v>
      </c>
      <c r="D60" s="273">
        <v>1.559914913731978</v>
      </c>
      <c r="E60" s="272"/>
      <c r="F60" s="274">
        <v>16.081237911025145</v>
      </c>
      <c r="G60" s="275">
        <v>5.660377358490567</v>
      </c>
      <c r="H60" s="273">
        <v>9.939213759213759</v>
      </c>
    </row>
    <row r="61" spans="3:8" ht="12.75">
      <c r="C61" s="198">
        <v>1991</v>
      </c>
      <c r="D61" s="273">
        <v>0.6807074703281359</v>
      </c>
      <c r="E61" s="272"/>
      <c r="F61" s="274">
        <v>-4.888859266171227</v>
      </c>
      <c r="G61" s="277">
        <v>-5.803571428571429</v>
      </c>
      <c r="H61" s="273">
        <v>0.6908217764295034</v>
      </c>
    </row>
    <row r="62" spans="3:8" ht="12.75">
      <c r="C62" s="198">
        <v>1992</v>
      </c>
      <c r="D62" s="273">
        <v>2.111143214870461</v>
      </c>
      <c r="E62" s="272"/>
      <c r="F62" s="274">
        <v>-4.590049053959355</v>
      </c>
      <c r="G62" s="275">
        <v>0.47393364928909953</v>
      </c>
      <c r="H62" s="276">
        <v>-5.122729123353258</v>
      </c>
    </row>
    <row r="63" spans="3:8" ht="12.75">
      <c r="C63" s="198">
        <v>1993</v>
      </c>
      <c r="D63" s="273">
        <v>-0.6712191809247138</v>
      </c>
      <c r="E63" s="272"/>
      <c r="F63" s="274">
        <v>2.350348879911862</v>
      </c>
      <c r="G63" s="277">
        <v>-0.4716981132075472</v>
      </c>
      <c r="H63" s="273">
        <v>3.0621713023963757</v>
      </c>
    </row>
    <row r="64" spans="3:8" ht="12.75">
      <c r="C64" s="198">
        <v>1994</v>
      </c>
      <c r="D64" s="273">
        <v>0.9529546760641593</v>
      </c>
      <c r="E64" s="272"/>
      <c r="F64" s="274">
        <v>-0.897021887334051</v>
      </c>
      <c r="G64" s="277">
        <v>-0.9478672985781991</v>
      </c>
      <c r="H64" s="273">
        <v>-0.12287580532265605</v>
      </c>
    </row>
    <row r="65" spans="3:8" ht="12.75">
      <c r="C65" s="198">
        <v>1995</v>
      </c>
      <c r="D65" s="273">
        <v>-0.9563940451071694</v>
      </c>
      <c r="E65" s="272"/>
      <c r="F65" s="274">
        <v>-2.6792179580014484</v>
      </c>
      <c r="G65" s="275">
        <v>0</v>
      </c>
      <c r="H65" s="276">
        <v>-2.598028219994353</v>
      </c>
    </row>
    <row r="66" spans="3:8" ht="12.75">
      <c r="C66" s="198">
        <v>1996</v>
      </c>
      <c r="D66" s="273">
        <v>-3.4547377070260405</v>
      </c>
      <c r="E66" s="272"/>
      <c r="F66" s="274">
        <v>0.2232142857142857</v>
      </c>
      <c r="G66" s="275">
        <v>0</v>
      </c>
      <c r="H66" s="273">
        <v>0.4612749319302926</v>
      </c>
    </row>
    <row r="67" spans="3:8" ht="12.75">
      <c r="C67" s="198">
        <v>1997</v>
      </c>
      <c r="D67" s="273">
        <v>-1.5164362567554008</v>
      </c>
      <c r="E67" s="272"/>
      <c r="F67" s="274">
        <v>0.6681514476614699</v>
      </c>
      <c r="G67" s="275">
        <v>1.4354066985645932</v>
      </c>
      <c r="H67" s="276">
        <v>-0.9445047796978736</v>
      </c>
    </row>
    <row r="68" spans="3:8" ht="12.75">
      <c r="C68" s="198">
        <v>1998</v>
      </c>
      <c r="D68" s="273">
        <v>-3.9433547281302626</v>
      </c>
      <c r="E68" s="272"/>
      <c r="F68" s="274">
        <v>-8.960176991150442</v>
      </c>
      <c r="G68" s="275">
        <v>3.30188679245283</v>
      </c>
      <c r="H68" s="276">
        <v>-11.934542983639263</v>
      </c>
    </row>
    <row r="69" spans="3:8" ht="12.75">
      <c r="C69" s="198">
        <v>1999</v>
      </c>
      <c r="D69" s="273">
        <v>2.02100867424077</v>
      </c>
      <c r="E69" s="272"/>
      <c r="F69" s="274">
        <v>10.157351154313488</v>
      </c>
      <c r="G69" s="275">
        <v>2.28310502283105</v>
      </c>
      <c r="H69" s="273">
        <v>7.785980951258488</v>
      </c>
    </row>
    <row r="70" spans="3:8" ht="12.75">
      <c r="C70" s="198">
        <v>2000</v>
      </c>
      <c r="D70" s="273">
        <v>-0.7793023175223772</v>
      </c>
      <c r="E70" s="272"/>
      <c r="F70" s="274">
        <v>-0.8199545184637755</v>
      </c>
      <c r="G70" s="277">
        <v>-2.232142857142857</v>
      </c>
      <c r="H70" s="273">
        <v>2.1013206308523427</v>
      </c>
    </row>
    <row r="71" spans="3:8" ht="12.75">
      <c r="C71" s="198">
        <v>2001</v>
      </c>
      <c r="D71" s="273">
        <v>0.36364084611212466</v>
      </c>
      <c r="E71" s="272"/>
      <c r="F71" s="274">
        <v>-7.736913360746532</v>
      </c>
      <c r="G71" s="277">
        <v>-1.82648401826484</v>
      </c>
      <c r="H71" s="276">
        <v>-6.560383734663093</v>
      </c>
    </row>
    <row r="72" spans="3:8" ht="12.75">
      <c r="C72" s="198">
        <v>2002</v>
      </c>
      <c r="D72" s="273">
        <v>-0.6386490458820013</v>
      </c>
      <c r="E72" s="272"/>
      <c r="F72" s="274">
        <v>1.4762642931361605</v>
      </c>
      <c r="G72" s="275">
        <v>2.3255813953488373</v>
      </c>
      <c r="H72" s="276">
        <v>-0.749943987657607</v>
      </c>
    </row>
    <row r="73" spans="3:8" ht="12.75">
      <c r="C73" s="198">
        <v>2003</v>
      </c>
      <c r="D73" s="199" t="s">
        <v>292</v>
      </c>
      <c r="E73" s="272"/>
      <c r="F73" s="274">
        <v>5.263543432390043</v>
      </c>
      <c r="G73" s="277">
        <v>-3.1818181818181817</v>
      </c>
      <c r="H73" s="273">
        <v>8.972265522349097</v>
      </c>
    </row>
    <row r="74" spans="3:8" ht="13.5" thickBot="1">
      <c r="C74" s="200">
        <v>2004</v>
      </c>
      <c r="D74" s="201" t="s">
        <v>292</v>
      </c>
      <c r="E74" s="272"/>
      <c r="F74" s="278">
        <v>12.782913383901551</v>
      </c>
      <c r="G74" s="279">
        <v>-1.5352112676056386</v>
      </c>
      <c r="H74" s="280">
        <v>14.07762946156902</v>
      </c>
    </row>
    <row r="75" spans="3:8" ht="12.75">
      <c r="C75" s="298"/>
      <c r="D75" s="299"/>
      <c r="E75" s="272"/>
      <c r="F75" s="300"/>
      <c r="G75" s="301"/>
      <c r="H75" s="302"/>
    </row>
    <row r="76" spans="3:8" ht="12.75">
      <c r="C76" s="298"/>
      <c r="D76" s="299"/>
      <c r="E76" s="272"/>
      <c r="F76" s="300"/>
      <c r="G76" s="301"/>
      <c r="H76" s="302"/>
    </row>
    <row r="77" spans="3:8" ht="12.75">
      <c r="C77" s="298"/>
      <c r="D77" s="299"/>
      <c r="E77" s="272"/>
      <c r="F77" s="300"/>
      <c r="G77" s="301"/>
      <c r="H77" s="302"/>
    </row>
    <row r="78" ht="13.5" thickBot="1">
      <c r="C78" s="18"/>
    </row>
    <row r="79" spans="4:6" ht="39" thickBot="1">
      <c r="D79" s="208" t="s">
        <v>189</v>
      </c>
      <c r="E79" s="164" t="s">
        <v>286</v>
      </c>
      <c r="F79" s="160" t="s">
        <v>284</v>
      </c>
    </row>
    <row r="80" spans="4:6" ht="12.75">
      <c r="D80" s="207">
        <v>1987</v>
      </c>
      <c r="E80" s="203"/>
      <c r="F80" s="204"/>
    </row>
    <row r="81" spans="4:6" ht="12.75">
      <c r="D81" s="198">
        <v>1988</v>
      </c>
      <c r="E81" s="275">
        <v>1.7051081390953367</v>
      </c>
      <c r="F81" s="273">
        <v>-4.073587385019704</v>
      </c>
    </row>
    <row r="82" spans="4:6" ht="12.75">
      <c r="D82" s="198">
        <v>1989</v>
      </c>
      <c r="E82" s="275">
        <v>13.255517500883107</v>
      </c>
      <c r="F82" s="273">
        <v>-9.58904109589041</v>
      </c>
    </row>
    <row r="83" spans="4:6" ht="12.75">
      <c r="D83" s="198">
        <v>1990</v>
      </c>
      <c r="E83" s="275">
        <v>28.577821534055314</v>
      </c>
      <c r="F83" s="273">
        <v>17.72727272727273</v>
      </c>
    </row>
    <row r="84" spans="4:6" ht="12.75">
      <c r="D84" s="198">
        <v>1991</v>
      </c>
      <c r="E84" s="275">
        <v>-14.078906846552677</v>
      </c>
      <c r="F84" s="273">
        <v>-4.761904761904765</v>
      </c>
    </row>
    <row r="85" spans="4:6" ht="12.75">
      <c r="D85" s="198">
        <v>1992</v>
      </c>
      <c r="E85" s="275">
        <v>-27.05771444984816</v>
      </c>
      <c r="F85" s="273">
        <v>-2.027027027027027</v>
      </c>
    </row>
    <row r="86" spans="4:6" ht="12.75">
      <c r="D86" s="198">
        <v>1993</v>
      </c>
      <c r="E86" s="275">
        <v>-5.380017366837418</v>
      </c>
      <c r="F86" s="273">
        <v>1.9310344827586285</v>
      </c>
    </row>
    <row r="87" spans="4:6" ht="12.75">
      <c r="D87" s="198">
        <v>1994</v>
      </c>
      <c r="E87" s="275">
        <v>34.020552549860746</v>
      </c>
      <c r="F87" s="273">
        <v>-7.577807848443855</v>
      </c>
    </row>
    <row r="88" spans="4:6" ht="12.75">
      <c r="D88" s="198">
        <v>1995</v>
      </c>
      <c r="E88" s="275">
        <v>38.02949232435187</v>
      </c>
      <c r="F88" s="273">
        <v>-8.784773060029282</v>
      </c>
    </row>
    <row r="89" spans="4:6" ht="12.75">
      <c r="D89" s="198">
        <v>1996</v>
      </c>
      <c r="E89" s="275">
        <v>-8.349389111298269</v>
      </c>
      <c r="F89" s="273">
        <v>0.9630818619582688</v>
      </c>
    </row>
    <row r="90" spans="4:6" ht="12.75">
      <c r="D90" s="198">
        <v>1997</v>
      </c>
      <c r="E90" s="275">
        <v>-8.137797918764687</v>
      </c>
      <c r="F90" s="273">
        <v>1.4308426073131935</v>
      </c>
    </row>
    <row r="91" spans="4:6" ht="12.75">
      <c r="D91" s="198">
        <v>1998</v>
      </c>
      <c r="E91" s="275">
        <v>-32.42762394599089</v>
      </c>
      <c r="F91" s="273">
        <v>-5.642633228840117</v>
      </c>
    </row>
    <row r="92" spans="4:6" ht="12.75">
      <c r="D92" s="198">
        <v>1999</v>
      </c>
      <c r="E92" s="275">
        <v>17.484883410451317</v>
      </c>
      <c r="F92" s="273">
        <v>8.471760797342183</v>
      </c>
    </row>
    <row r="93" spans="4:6" ht="12.75">
      <c r="D93" s="198">
        <v>2000</v>
      </c>
      <c r="E93" s="275">
        <v>-1.5842968478045103</v>
      </c>
      <c r="F93" s="273">
        <v>-1.5313935681470139</v>
      </c>
    </row>
    <row r="94" spans="4:6" ht="12.75">
      <c r="D94" s="198">
        <v>2001</v>
      </c>
      <c r="E94" s="275">
        <v>-55.39240905955123</v>
      </c>
      <c r="F94" s="273">
        <v>-2.799377916018658</v>
      </c>
    </row>
    <row r="95" spans="4:6" ht="12.75">
      <c r="D95" s="198">
        <v>2002</v>
      </c>
      <c r="E95" s="275">
        <v>130.1463312341496</v>
      </c>
      <c r="F95" s="273">
        <v>-6.24</v>
      </c>
    </row>
    <row r="96" spans="4:6" ht="12.75">
      <c r="D96" s="198">
        <v>2003</v>
      </c>
      <c r="E96" s="275">
        <v>11.612153723935865</v>
      </c>
      <c r="F96" s="273">
        <v>2.3890784982935127</v>
      </c>
    </row>
    <row r="97" spans="4:6" ht="13.5" thickBot="1">
      <c r="D97" s="200">
        <v>2004</v>
      </c>
      <c r="E97" s="281">
        <v>82.54082447453078</v>
      </c>
      <c r="F97" s="280">
        <v>7.466666666666673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22">
      <selection activeCell="F24" sqref="F24"/>
    </sheetView>
  </sheetViews>
  <sheetFormatPr defaultColWidth="11.421875" defaultRowHeight="12.75"/>
  <cols>
    <col min="1" max="1" width="2.57421875" style="0" customWidth="1"/>
  </cols>
  <sheetData>
    <row r="1" ht="12.75">
      <c r="B1" s="15" t="s">
        <v>276</v>
      </c>
    </row>
    <row r="3" ht="12.75">
      <c r="B3" s="134" t="s">
        <v>277</v>
      </c>
    </row>
    <row r="4" ht="12.75">
      <c r="B4" t="s">
        <v>278</v>
      </c>
    </row>
    <row r="5" ht="12.75">
      <c r="B5" t="s">
        <v>308</v>
      </c>
    </row>
    <row r="6" ht="13.5" thickBot="1"/>
    <row r="7" spans="3:4" ht="12.75">
      <c r="C7" s="430" t="s">
        <v>189</v>
      </c>
      <c r="D7" s="432" t="s">
        <v>279</v>
      </c>
    </row>
    <row r="8" spans="3:4" ht="13.5" thickBot="1">
      <c r="C8" s="431"/>
      <c r="D8" s="433"/>
    </row>
    <row r="9" spans="3:4" ht="12.75">
      <c r="C9" s="183">
        <v>1990</v>
      </c>
      <c r="D9" s="258">
        <v>40.7</v>
      </c>
    </row>
    <row r="10" spans="3:4" ht="12.75">
      <c r="C10" s="181">
        <v>1991</v>
      </c>
      <c r="D10" s="259">
        <v>41.1</v>
      </c>
    </row>
    <row r="11" spans="3:4" ht="12.75">
      <c r="C11" s="181">
        <v>1992</v>
      </c>
      <c r="D11" s="259">
        <v>40.8</v>
      </c>
    </row>
    <row r="12" spans="3:4" ht="12.75">
      <c r="C12" s="181">
        <v>1993</v>
      </c>
      <c r="D12" s="259">
        <v>40.4</v>
      </c>
    </row>
    <row r="13" spans="3:4" ht="12.75">
      <c r="C13" s="181">
        <v>1994</v>
      </c>
      <c r="D13" s="259">
        <v>41.7</v>
      </c>
    </row>
    <row r="14" spans="3:4" ht="12.75">
      <c r="C14" s="181">
        <v>1995</v>
      </c>
      <c r="D14" s="259">
        <v>43.2</v>
      </c>
    </row>
    <row r="15" spans="3:4" ht="12.75">
      <c r="C15" s="181">
        <v>1996</v>
      </c>
      <c r="D15" s="259">
        <v>46</v>
      </c>
    </row>
    <row r="16" spans="3:4" ht="12.75">
      <c r="C16" s="181">
        <v>1997</v>
      </c>
      <c r="D16" s="259">
        <v>42.6</v>
      </c>
    </row>
    <row r="17" spans="3:4" ht="12.75">
      <c r="C17" s="181">
        <v>1998</v>
      </c>
      <c r="D17" s="259">
        <v>41.6</v>
      </c>
    </row>
    <row r="18" spans="3:4" ht="12.75">
      <c r="C18" s="181">
        <v>1999</v>
      </c>
      <c r="D18" s="259">
        <v>40.5</v>
      </c>
    </row>
    <row r="19" spans="3:4" ht="12.75">
      <c r="C19" s="181">
        <v>2000</v>
      </c>
      <c r="D19" s="259">
        <v>42.5</v>
      </c>
    </row>
    <row r="20" spans="3:4" ht="12.75">
      <c r="C20" s="181">
        <v>2001</v>
      </c>
      <c r="D20" s="259">
        <v>41.98605522707337</v>
      </c>
    </row>
    <row r="21" spans="3:4" ht="12.75">
      <c r="C21" s="181">
        <v>2002</v>
      </c>
      <c r="D21" s="259">
        <v>43.144599712422085</v>
      </c>
    </row>
    <row r="22" spans="3:4" ht="12.75">
      <c r="C22" s="181">
        <v>2003</v>
      </c>
      <c r="D22" s="259">
        <v>44.26722031301128</v>
      </c>
    </row>
    <row r="23" spans="3:4" ht="12.75">
      <c r="C23" s="181">
        <v>2004</v>
      </c>
      <c r="D23" s="259">
        <v>46.37070960801131</v>
      </c>
    </row>
    <row r="24" spans="3:4" ht="13.5" thickBot="1">
      <c r="C24" s="182">
        <v>2005</v>
      </c>
      <c r="D24" s="260">
        <v>43.16563796153796</v>
      </c>
    </row>
    <row r="26" ht="12.75">
      <c r="B26" s="15" t="s">
        <v>290</v>
      </c>
    </row>
    <row r="27" ht="12.75">
      <c r="B27" s="15"/>
    </row>
    <row r="28" ht="12.75">
      <c r="B28" t="s">
        <v>397</v>
      </c>
    </row>
    <row r="29" ht="12.75">
      <c r="B29" t="s">
        <v>398</v>
      </c>
    </row>
    <row r="30" ht="13.5" thickBot="1"/>
    <row r="31" spans="3:4" ht="13.5" thickBot="1">
      <c r="C31" s="132" t="s">
        <v>189</v>
      </c>
      <c r="D31" s="155" t="s">
        <v>288</v>
      </c>
    </row>
    <row r="32" spans="3:4" ht="12.75">
      <c r="C32" s="207">
        <v>1987</v>
      </c>
      <c r="D32" s="211">
        <v>2.74</v>
      </c>
    </row>
    <row r="33" spans="3:4" ht="12.75">
      <c r="C33" s="198">
        <v>1988</v>
      </c>
      <c r="D33" s="215">
        <v>2.2</v>
      </c>
    </row>
    <row r="34" spans="3:4" ht="12.75">
      <c r="C34" s="198">
        <v>1989</v>
      </c>
      <c r="D34" s="215">
        <v>2.18</v>
      </c>
    </row>
    <row r="35" spans="3:4" ht="12.75">
      <c r="C35" s="198">
        <v>1990</v>
      </c>
      <c r="D35" s="215">
        <v>1.78</v>
      </c>
    </row>
    <row r="36" spans="3:4" ht="12.75">
      <c r="C36" s="198">
        <v>1991</v>
      </c>
      <c r="D36" s="215">
        <v>2.05</v>
      </c>
    </row>
    <row r="37" spans="3:4" ht="12.75">
      <c r="C37" s="198">
        <v>1992</v>
      </c>
      <c r="D37" s="215">
        <v>2.44</v>
      </c>
    </row>
    <row r="38" spans="3:4" ht="12.75">
      <c r="C38" s="198">
        <v>1993</v>
      </c>
      <c r="D38" s="215">
        <v>2.09</v>
      </c>
    </row>
    <row r="39" spans="3:4" ht="12.75">
      <c r="C39" s="198">
        <v>1994</v>
      </c>
      <c r="D39" s="215">
        <v>2.03</v>
      </c>
    </row>
    <row r="40" spans="3:4" ht="12.75">
      <c r="C40" s="198">
        <v>1995</v>
      </c>
      <c r="D40" s="215">
        <v>1.97</v>
      </c>
    </row>
    <row r="41" spans="3:4" ht="12.75">
      <c r="C41" s="198">
        <v>1996</v>
      </c>
      <c r="D41" s="215">
        <v>1.96</v>
      </c>
    </row>
    <row r="42" spans="3:4" ht="12.75">
      <c r="C42" s="198">
        <v>1997</v>
      </c>
      <c r="D42" s="215">
        <v>2.19</v>
      </c>
    </row>
    <row r="43" spans="3:4" ht="12.75">
      <c r="C43" s="198">
        <v>1998</v>
      </c>
      <c r="D43" s="221">
        <v>2.67</v>
      </c>
    </row>
    <row r="44" spans="3:4" ht="12.75">
      <c r="C44" s="198">
        <v>1999</v>
      </c>
      <c r="D44" s="215">
        <v>2.16</v>
      </c>
    </row>
    <row r="45" spans="3:4" ht="12.75">
      <c r="C45" s="198">
        <v>2000</v>
      </c>
      <c r="D45" s="215">
        <v>2.25</v>
      </c>
    </row>
    <row r="46" spans="3:4" ht="12.75">
      <c r="C46" s="198">
        <v>2001</v>
      </c>
      <c r="D46" s="215">
        <v>2.06</v>
      </c>
    </row>
    <row r="47" spans="3:4" ht="12.75">
      <c r="C47" s="198">
        <v>2002</v>
      </c>
      <c r="D47" s="215">
        <v>2.25</v>
      </c>
    </row>
    <row r="48" spans="3:4" ht="12.75">
      <c r="C48" s="198">
        <v>2003</v>
      </c>
      <c r="D48" s="215">
        <v>2.4</v>
      </c>
    </row>
    <row r="49" spans="3:4" ht="12.75">
      <c r="C49" s="198">
        <v>2004</v>
      </c>
      <c r="D49" s="215">
        <v>2.4</v>
      </c>
    </row>
    <row r="50" spans="3:4" ht="13.5" thickBot="1">
      <c r="C50" s="200">
        <v>2005</v>
      </c>
      <c r="D50" s="222">
        <v>2.45</v>
      </c>
    </row>
    <row r="51" ht="25.5">
      <c r="G51" s="138" t="s">
        <v>289</v>
      </c>
    </row>
    <row r="52" spans="2:7" ht="12.75">
      <c r="B52" s="125" t="s">
        <v>291</v>
      </c>
      <c r="G52" s="139">
        <f>SUM(D32:D50)/18</f>
        <v>2.348333333333333</v>
      </c>
    </row>
  </sheetData>
  <mergeCells count="2">
    <mergeCell ref="C7:C8"/>
    <mergeCell ref="D7:D8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31">
      <selection activeCell="A30" sqref="A30"/>
    </sheetView>
  </sheetViews>
  <sheetFormatPr defaultColWidth="11.421875" defaultRowHeight="12.75"/>
  <cols>
    <col min="1" max="1" width="5.57421875" style="0" customWidth="1"/>
  </cols>
  <sheetData>
    <row r="1" ht="12.75">
      <c r="A1" s="15" t="s">
        <v>307</v>
      </c>
    </row>
    <row r="2" ht="12.75">
      <c r="A2" s="15"/>
    </row>
    <row r="3" ht="12.75">
      <c r="A3" s="134" t="s">
        <v>378</v>
      </c>
    </row>
    <row r="4" ht="12.75">
      <c r="A4" t="s">
        <v>278</v>
      </c>
    </row>
    <row r="5" ht="13.5" thickBot="1"/>
    <row r="6" spans="2:6" ht="13.5" thickBot="1">
      <c r="B6" s="434" t="s">
        <v>189</v>
      </c>
      <c r="C6" s="436" t="s">
        <v>302</v>
      </c>
      <c r="D6" s="436"/>
      <c r="E6" s="436"/>
      <c r="F6" s="420"/>
    </row>
    <row r="7" spans="2:6" ht="13.5" thickBot="1">
      <c r="B7" s="435"/>
      <c r="C7" s="141" t="s">
        <v>303</v>
      </c>
      <c r="D7" s="142" t="s">
        <v>304</v>
      </c>
      <c r="E7" s="142" t="s">
        <v>305</v>
      </c>
      <c r="F7" s="142" t="s">
        <v>306</v>
      </c>
    </row>
    <row r="8" spans="2:6" ht="12.75">
      <c r="B8" s="219">
        <v>1987</v>
      </c>
      <c r="C8" s="283">
        <v>89.58333333333333</v>
      </c>
      <c r="D8" s="284">
        <v>197.83333333333334</v>
      </c>
      <c r="E8" s="285">
        <v>79.75</v>
      </c>
      <c r="F8" s="286">
        <v>175.75</v>
      </c>
    </row>
    <row r="9" spans="2:6" ht="12.75">
      <c r="B9" s="212">
        <v>1988</v>
      </c>
      <c r="C9" s="287">
        <v>126.75</v>
      </c>
      <c r="D9" s="288">
        <v>272.84666666666664</v>
      </c>
      <c r="E9" s="289">
        <v>103.66666666666667</v>
      </c>
      <c r="F9" s="290">
        <v>254.25</v>
      </c>
    </row>
    <row r="10" spans="2:6" ht="12.75">
      <c r="B10" s="209">
        <v>1989</v>
      </c>
      <c r="C10" s="287">
        <v>154.70833333333334</v>
      </c>
      <c r="D10" s="288">
        <v>242.08333333333334</v>
      </c>
      <c r="E10" s="289">
        <v>112.77</v>
      </c>
      <c r="F10" s="290">
        <v>226.66666666666666</v>
      </c>
    </row>
    <row r="11" spans="2:6" ht="12.75">
      <c r="B11" s="212">
        <v>1990</v>
      </c>
      <c r="C11" s="287">
        <v>129.12</v>
      </c>
      <c r="D11" s="288">
        <v>215.0975</v>
      </c>
      <c r="E11" s="289">
        <v>118.24083333333333</v>
      </c>
      <c r="F11" s="290">
        <v>211.5875</v>
      </c>
    </row>
    <row r="12" spans="2:6" ht="12.75">
      <c r="B12" s="209">
        <v>1991</v>
      </c>
      <c r="C12" s="287">
        <v>98.6775</v>
      </c>
      <c r="D12" s="288">
        <v>213.8225</v>
      </c>
      <c r="E12" s="289">
        <v>107.19333333333334</v>
      </c>
      <c r="F12" s="290">
        <v>201.0325</v>
      </c>
    </row>
    <row r="13" spans="2:6" ht="12.75">
      <c r="B13" s="212">
        <v>1992</v>
      </c>
      <c r="C13" s="287">
        <v>124.68</v>
      </c>
      <c r="D13" s="288">
        <v>211.94083333333333</v>
      </c>
      <c r="E13" s="289">
        <v>106.11333333333334</v>
      </c>
      <c r="F13" s="290">
        <v>203.29916666666668</v>
      </c>
    </row>
    <row r="14" spans="2:6" ht="12.75">
      <c r="B14" s="209">
        <v>1993</v>
      </c>
      <c r="C14" s="287">
        <v>131.1675</v>
      </c>
      <c r="D14" s="288">
        <v>226.685</v>
      </c>
      <c r="E14" s="289">
        <v>110.85666666666667</v>
      </c>
      <c r="F14" s="290">
        <v>239.60833333333335</v>
      </c>
    </row>
    <row r="15" spans="2:6" ht="12.75">
      <c r="B15" s="212">
        <v>1994</v>
      </c>
      <c r="C15" s="287">
        <v>131.01916666666668</v>
      </c>
      <c r="D15" s="288">
        <v>233.9025</v>
      </c>
      <c r="E15" s="289">
        <v>113.0725</v>
      </c>
      <c r="F15" s="290">
        <v>258.3641666666667</v>
      </c>
    </row>
    <row r="16" spans="2:6" ht="12.75">
      <c r="B16" s="209">
        <v>1995</v>
      </c>
      <c r="C16" s="287">
        <v>177.9025</v>
      </c>
      <c r="D16" s="288">
        <v>231.7025</v>
      </c>
      <c r="E16" s="289">
        <v>126.08416666666666</v>
      </c>
      <c r="F16" s="290">
        <v>257.7758333333333</v>
      </c>
    </row>
    <row r="17" spans="2:6" ht="12.75">
      <c r="B17" s="212">
        <v>1996</v>
      </c>
      <c r="C17" s="287">
        <v>215.82</v>
      </c>
      <c r="D17" s="288">
        <v>277.1091666666667</v>
      </c>
      <c r="E17" s="289">
        <v>162.8658333333333</v>
      </c>
      <c r="F17" s="290">
        <v>248.03</v>
      </c>
    </row>
    <row r="18" spans="2:6" ht="12.75">
      <c r="B18" s="209">
        <v>1997</v>
      </c>
      <c r="C18" s="287">
        <v>157.78083333333336</v>
      </c>
      <c r="D18" s="288">
        <v>296.58166666666665</v>
      </c>
      <c r="E18" s="289">
        <v>115.12083333333334</v>
      </c>
      <c r="F18" s="290">
        <v>248.89333333333332</v>
      </c>
    </row>
    <row r="19" spans="2:6" ht="12.75">
      <c r="B19" s="212">
        <v>1998</v>
      </c>
      <c r="C19" s="287">
        <v>120.43166666666669</v>
      </c>
      <c r="D19" s="288">
        <v>221.7508333333333</v>
      </c>
      <c r="E19" s="289">
        <v>104.04166666666667</v>
      </c>
      <c r="F19" s="290">
        <v>280.4633333333333</v>
      </c>
    </row>
    <row r="20" spans="2:6" ht="12.75">
      <c r="B20" s="209">
        <v>1999</v>
      </c>
      <c r="C20" s="287">
        <v>114.39166666666667</v>
      </c>
      <c r="D20" s="288">
        <v>175.30166666666665</v>
      </c>
      <c r="E20" s="289">
        <v>95.13416666666667</v>
      </c>
      <c r="F20" s="290">
        <v>196.5125</v>
      </c>
    </row>
    <row r="21" spans="2:6" ht="12.75">
      <c r="B21" s="212">
        <v>2000</v>
      </c>
      <c r="C21" s="287">
        <v>119.38833333333332</v>
      </c>
      <c r="D21" s="288">
        <v>187.3325</v>
      </c>
      <c r="E21" s="289">
        <v>87.02666666666664</v>
      </c>
      <c r="F21" s="290">
        <v>160.375</v>
      </c>
    </row>
    <row r="22" spans="2:6" ht="12.75">
      <c r="B22" s="209">
        <v>2001</v>
      </c>
      <c r="C22" s="287">
        <v>124.29166666666667</v>
      </c>
      <c r="D22" s="288">
        <v>173.615</v>
      </c>
      <c r="E22" s="289">
        <v>87.455</v>
      </c>
      <c r="F22" s="290">
        <v>188.66666666666666</v>
      </c>
    </row>
    <row r="23" spans="2:6" ht="12.75">
      <c r="B23" s="212">
        <v>2002</v>
      </c>
      <c r="C23" s="287">
        <v>145.58166666666665</v>
      </c>
      <c r="D23" s="288">
        <v>197.83083333333335</v>
      </c>
      <c r="E23" s="289">
        <v>98.7475</v>
      </c>
      <c r="F23" s="290">
        <v>233.33333333333334</v>
      </c>
    </row>
    <row r="24" spans="2:6" ht="12.75">
      <c r="B24" s="209">
        <v>2003</v>
      </c>
      <c r="C24" s="287">
        <v>157.6825</v>
      </c>
      <c r="D24" s="288">
        <v>238.5725</v>
      </c>
      <c r="E24" s="289">
        <v>102.64833333333335</v>
      </c>
      <c r="F24" s="290">
        <v>246.75</v>
      </c>
    </row>
    <row r="25" spans="2:6" ht="13.5" thickBot="1">
      <c r="B25" s="220">
        <v>2004</v>
      </c>
      <c r="C25" s="291">
        <v>150.386770833333</v>
      </c>
      <c r="D25" s="292">
        <v>267.6666666666667</v>
      </c>
      <c r="E25" s="293">
        <v>105.2025</v>
      </c>
      <c r="F25" s="294">
        <v>251.7575</v>
      </c>
    </row>
    <row r="26" ht="12.75">
      <c r="B26" s="59"/>
    </row>
    <row r="27" ht="12.75">
      <c r="A27" s="15" t="s">
        <v>371</v>
      </c>
    </row>
    <row r="28" ht="12.75">
      <c r="A28" s="15"/>
    </row>
    <row r="29" ht="12.75">
      <c r="A29" s="125" t="s">
        <v>372</v>
      </c>
    </row>
    <row r="30" ht="12.75">
      <c r="A30" t="s">
        <v>399</v>
      </c>
    </row>
    <row r="31" ht="12.75">
      <c r="A31" t="s">
        <v>274</v>
      </c>
    </row>
    <row r="32" ht="12.75">
      <c r="A32" t="s">
        <v>275</v>
      </c>
    </row>
    <row r="33" ht="12.75">
      <c r="A33" t="s">
        <v>373</v>
      </c>
    </row>
    <row r="34" ht="12.75">
      <c r="A34" t="s">
        <v>374</v>
      </c>
    </row>
    <row r="35" ht="13.5" thickBot="1"/>
    <row r="36" spans="3:5" ht="39" customHeight="1" thickBot="1">
      <c r="C36" s="155" t="s">
        <v>370</v>
      </c>
      <c r="D36" s="80" t="s">
        <v>379</v>
      </c>
      <c r="E36" s="20" t="s">
        <v>117</v>
      </c>
    </row>
    <row r="37" spans="3:5" ht="12.75">
      <c r="C37" s="295">
        <v>1989</v>
      </c>
      <c r="D37" s="296">
        <v>10.023732975549132</v>
      </c>
      <c r="E37" s="297"/>
    </row>
    <row r="38" spans="3:5" ht="12.75">
      <c r="C38" s="212">
        <v>1990</v>
      </c>
      <c r="D38" s="275">
        <v>8.537948537238394</v>
      </c>
      <c r="E38" s="202">
        <f aca="true" t="shared" si="0" ref="E38:E52">(D38-D37)/D37*100</f>
        <v>-14.822665786638654</v>
      </c>
    </row>
    <row r="39" spans="3:5" ht="12.75">
      <c r="C39" s="212">
        <v>1991</v>
      </c>
      <c r="D39" s="275">
        <v>8.139993700288631</v>
      </c>
      <c r="E39" s="202">
        <f t="shared" si="0"/>
        <v>-4.661012363966321</v>
      </c>
    </row>
    <row r="40" spans="3:5" ht="12.75">
      <c r="C40" s="212">
        <v>1992</v>
      </c>
      <c r="D40" s="275">
        <v>9.718982585581417</v>
      </c>
      <c r="E40" s="113">
        <f t="shared" si="0"/>
        <v>19.39791286615857</v>
      </c>
    </row>
    <row r="41" spans="3:5" ht="12.75">
      <c r="C41" s="212">
        <v>1993</v>
      </c>
      <c r="D41" s="275">
        <v>7.482407427791234</v>
      </c>
      <c r="E41" s="202">
        <f t="shared" si="0"/>
        <v>-23.01244125190893</v>
      </c>
    </row>
    <row r="42" spans="3:5" ht="12.75">
      <c r="C42" s="212">
        <v>1994</v>
      </c>
      <c r="D42" s="275">
        <v>7.164254547120791</v>
      </c>
      <c r="E42" s="202">
        <f t="shared" si="0"/>
        <v>-4.252012253285702</v>
      </c>
    </row>
    <row r="43" spans="3:5" ht="12.75">
      <c r="C43" s="212">
        <v>1995</v>
      </c>
      <c r="D43" s="275">
        <v>6.593885626840652</v>
      </c>
      <c r="E43" s="202">
        <f t="shared" si="0"/>
        <v>-7.961315675325388</v>
      </c>
    </row>
    <row r="44" spans="3:5" ht="12.75">
      <c r="C44" s="212">
        <v>1996</v>
      </c>
      <c r="D44" s="275">
        <v>5.038524455268772</v>
      </c>
      <c r="E44" s="202">
        <f t="shared" si="0"/>
        <v>-23.587930692044846</v>
      </c>
    </row>
    <row r="45" spans="3:5" ht="12.75">
      <c r="C45" s="212">
        <v>1997</v>
      </c>
      <c r="D45" s="275">
        <v>7.766094400586869</v>
      </c>
      <c r="E45" s="113">
        <f t="shared" si="0"/>
        <v>54.13430002241797</v>
      </c>
    </row>
    <row r="46" spans="3:5" ht="12.75">
      <c r="C46" s="212">
        <v>1998</v>
      </c>
      <c r="D46" s="275">
        <v>10.444994215599648</v>
      </c>
      <c r="E46" s="113">
        <f t="shared" si="0"/>
        <v>34.49481395449351</v>
      </c>
    </row>
    <row r="47" spans="3:5" ht="12.75">
      <c r="C47" s="212">
        <v>1999</v>
      </c>
      <c r="D47" s="275">
        <v>9.16060929947164</v>
      </c>
      <c r="E47" s="202">
        <f t="shared" si="0"/>
        <v>-12.296655121261566</v>
      </c>
    </row>
    <row r="48" spans="3:5" ht="12.75">
      <c r="C48" s="212">
        <v>2000</v>
      </c>
      <c r="D48" s="275">
        <v>11.47681945106657</v>
      </c>
      <c r="E48" s="113">
        <f t="shared" si="0"/>
        <v>25.28445516968531</v>
      </c>
    </row>
    <row r="49" spans="3:5" ht="12.75">
      <c r="C49" s="212">
        <v>2001</v>
      </c>
      <c r="D49" s="275">
        <v>10.19404150063674</v>
      </c>
      <c r="E49" s="202">
        <f t="shared" si="0"/>
        <v>-11.177120594248073</v>
      </c>
    </row>
    <row r="50" spans="3:5" ht="12.75">
      <c r="C50" s="212">
        <v>2002</v>
      </c>
      <c r="D50" s="275">
        <v>6.775520981498431</v>
      </c>
      <c r="E50" s="202">
        <f t="shared" si="0"/>
        <v>-33.53449678348652</v>
      </c>
    </row>
    <row r="51" spans="3:5" ht="12.75">
      <c r="C51" s="212">
        <v>2003</v>
      </c>
      <c r="D51" s="275">
        <v>8.763203053249226</v>
      </c>
      <c r="E51" s="113">
        <f t="shared" si="0"/>
        <v>29.336224877444213</v>
      </c>
    </row>
    <row r="52" spans="3:5" ht="13.5" thickBot="1">
      <c r="C52" s="216">
        <v>2004</v>
      </c>
      <c r="D52" s="281">
        <v>9.092457760057123</v>
      </c>
      <c r="E52" s="115">
        <f t="shared" si="0"/>
        <v>3.757241556622554</v>
      </c>
    </row>
  </sheetData>
  <mergeCells count="2">
    <mergeCell ref="B6:B7"/>
    <mergeCell ref="C6:F6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6"/>
  <sheetViews>
    <sheetView workbookViewId="0" topLeftCell="A1">
      <selection activeCell="B1" sqref="B1"/>
    </sheetView>
  </sheetViews>
  <sheetFormatPr defaultColWidth="11.421875" defaultRowHeight="12.75"/>
  <sheetData>
    <row r="1" ht="12.75">
      <c r="B1" s="33" t="s">
        <v>400</v>
      </c>
    </row>
    <row r="2" ht="13.5" thickBot="1"/>
    <row r="3" spans="2:3" ht="12.75">
      <c r="B3" s="421" t="s">
        <v>375</v>
      </c>
      <c r="C3" s="424" t="s">
        <v>376</v>
      </c>
    </row>
    <row r="4" spans="2:3" ht="12.75">
      <c r="B4" s="422"/>
      <c r="C4" s="425"/>
    </row>
    <row r="5" spans="2:3" ht="13.5" thickBot="1">
      <c r="B5" s="423"/>
      <c r="C5" s="426"/>
    </row>
    <row r="6" spans="2:9" ht="12.75">
      <c r="B6" s="303">
        <v>32509</v>
      </c>
      <c r="C6" s="304">
        <v>6.292965309087722</v>
      </c>
      <c r="D6" s="305">
        <v>32874</v>
      </c>
      <c r="E6" s="306">
        <v>10.733079075613457</v>
      </c>
      <c r="F6" s="305">
        <v>33239</v>
      </c>
      <c r="G6" s="306">
        <v>5.182744229363627</v>
      </c>
      <c r="H6" s="305">
        <v>33604</v>
      </c>
      <c r="I6" s="306">
        <v>9.417392433392083</v>
      </c>
    </row>
    <row r="7" spans="2:9" ht="12.75">
      <c r="B7" s="305">
        <v>32540</v>
      </c>
      <c r="C7" s="306">
        <v>6.406836524760797</v>
      </c>
      <c r="D7" s="305">
        <v>32905</v>
      </c>
      <c r="E7" s="306">
        <v>11.823872248053108</v>
      </c>
      <c r="F7" s="305">
        <v>33270</v>
      </c>
      <c r="G7" s="306">
        <v>7.597029893976176</v>
      </c>
      <c r="H7" s="305">
        <v>33635</v>
      </c>
      <c r="I7" s="306">
        <v>10.193827118634625</v>
      </c>
    </row>
    <row r="8" spans="2:9" ht="12.75">
      <c r="B8" s="305">
        <v>32568</v>
      </c>
      <c r="C8" s="306">
        <v>5.064844730488378</v>
      </c>
      <c r="D8" s="305">
        <v>32933</v>
      </c>
      <c r="E8" s="306">
        <v>10.696411076923177</v>
      </c>
      <c r="F8" s="305">
        <v>33298</v>
      </c>
      <c r="G8" s="306">
        <v>7.834085129240665</v>
      </c>
      <c r="H8" s="305">
        <v>33664</v>
      </c>
      <c r="I8" s="306">
        <v>10.487349350692067</v>
      </c>
    </row>
    <row r="9" spans="2:9" ht="12.75">
      <c r="B9" s="305">
        <v>32599</v>
      </c>
      <c r="C9" s="306">
        <v>4.4494540479557685</v>
      </c>
      <c r="D9" s="305">
        <v>32964</v>
      </c>
      <c r="E9" s="306">
        <v>8.487156347727186</v>
      </c>
      <c r="F9" s="305">
        <v>33329</v>
      </c>
      <c r="G9" s="306">
        <v>6.831261791265435</v>
      </c>
      <c r="H9" s="305">
        <v>33695</v>
      </c>
      <c r="I9" s="306">
        <v>11.222396687075104</v>
      </c>
    </row>
    <row r="10" spans="2:9" ht="12.75">
      <c r="B10" s="305">
        <v>32629</v>
      </c>
      <c r="C10" s="306">
        <v>11.193676431496872</v>
      </c>
      <c r="D10" s="305">
        <v>32994</v>
      </c>
      <c r="E10" s="306">
        <v>8.30519609319945</v>
      </c>
      <c r="F10" s="305">
        <v>33359</v>
      </c>
      <c r="G10" s="306">
        <v>7.676418445332729</v>
      </c>
      <c r="H10" s="305">
        <v>33725</v>
      </c>
      <c r="I10" s="306">
        <v>10.355651305090856</v>
      </c>
    </row>
    <row r="11" spans="2:9" ht="12.75">
      <c r="B11" s="305">
        <v>32660</v>
      </c>
      <c r="C11" s="306">
        <v>12.208262344920705</v>
      </c>
      <c r="D11" s="305">
        <v>33025</v>
      </c>
      <c r="E11" s="306">
        <v>7.831360649494952</v>
      </c>
      <c r="F11" s="305">
        <v>33390</v>
      </c>
      <c r="G11" s="306">
        <v>8.97506679452197</v>
      </c>
      <c r="H11" s="305">
        <v>33756</v>
      </c>
      <c r="I11" s="306">
        <v>9.740018823348375</v>
      </c>
    </row>
    <row r="12" spans="2:9" ht="12.75">
      <c r="B12" s="305">
        <v>32690</v>
      </c>
      <c r="C12" s="306">
        <v>12.205507664200407</v>
      </c>
      <c r="D12" s="305">
        <v>33055</v>
      </c>
      <c r="E12" s="306">
        <v>8.330894250031196</v>
      </c>
      <c r="F12" s="305">
        <v>33420</v>
      </c>
      <c r="G12" s="306">
        <v>10.02889390093556</v>
      </c>
      <c r="H12" s="305">
        <v>33786</v>
      </c>
      <c r="I12" s="306">
        <v>9.972234769709125</v>
      </c>
    </row>
    <row r="13" spans="2:9" ht="12.75">
      <c r="B13" s="305">
        <v>32721</v>
      </c>
      <c r="C13" s="306">
        <v>13.473134840342766</v>
      </c>
      <c r="D13" s="305">
        <v>33086</v>
      </c>
      <c r="E13" s="306">
        <v>8.707783239858522</v>
      </c>
      <c r="F13" s="305">
        <v>33451</v>
      </c>
      <c r="G13" s="306">
        <v>9.31917472721011</v>
      </c>
      <c r="H13" s="305">
        <v>33817</v>
      </c>
      <c r="I13" s="306">
        <v>9.797690542751345</v>
      </c>
    </row>
    <row r="14" spans="2:9" ht="12.75">
      <c r="B14" s="305">
        <v>32752</v>
      </c>
      <c r="C14" s="306">
        <v>13.647391839889336</v>
      </c>
      <c r="D14" s="305">
        <v>33117</v>
      </c>
      <c r="E14" s="306">
        <v>7.719886253627514</v>
      </c>
      <c r="F14" s="305">
        <v>33482</v>
      </c>
      <c r="G14" s="306">
        <v>8.717042108711116</v>
      </c>
      <c r="H14" s="305">
        <v>33848</v>
      </c>
      <c r="I14" s="306">
        <v>10.231683224163861</v>
      </c>
    </row>
    <row r="15" spans="2:9" ht="12.75">
      <c r="B15" s="305">
        <v>32782</v>
      </c>
      <c r="C15" s="306">
        <v>11.732010666435196</v>
      </c>
      <c r="D15" s="305">
        <v>33147</v>
      </c>
      <c r="E15" s="306">
        <v>7.416985465387892</v>
      </c>
      <c r="F15" s="305">
        <v>33512</v>
      </c>
      <c r="G15" s="306">
        <v>9.295096299032442</v>
      </c>
      <c r="H15" s="305">
        <v>33878</v>
      </c>
      <c r="I15" s="306">
        <v>10.024923409000015</v>
      </c>
    </row>
    <row r="16" spans="2:9" ht="12.75">
      <c r="B16" s="305">
        <v>32813</v>
      </c>
      <c r="C16" s="306">
        <v>11.592002240694184</v>
      </c>
      <c r="D16" s="305">
        <v>33178</v>
      </c>
      <c r="E16" s="306">
        <v>7.080639600185062</v>
      </c>
      <c r="F16" s="305">
        <v>33543</v>
      </c>
      <c r="G16" s="306">
        <v>7.769024704181958</v>
      </c>
      <c r="H16" s="305">
        <v>33909</v>
      </c>
      <c r="I16" s="306">
        <v>8.223905348717048</v>
      </c>
    </row>
    <row r="17" spans="2:9" ht="12.75">
      <c r="B17" s="305">
        <v>32843</v>
      </c>
      <c r="C17" s="306">
        <v>12.018709066317454</v>
      </c>
      <c r="D17" s="305">
        <v>33208</v>
      </c>
      <c r="E17" s="306">
        <v>5.322118146759202</v>
      </c>
      <c r="F17" s="305">
        <v>33573</v>
      </c>
      <c r="G17" s="306">
        <v>8.45408637969179</v>
      </c>
      <c r="H17" s="305">
        <v>33939</v>
      </c>
      <c r="I17" s="306">
        <v>6.960718014402522</v>
      </c>
    </row>
    <row r="18" spans="2:9" ht="12.75">
      <c r="B18" s="94"/>
      <c r="C18" s="94"/>
      <c r="D18" s="94"/>
      <c r="E18" s="94"/>
      <c r="F18" s="94"/>
      <c r="G18" s="94"/>
      <c r="H18" s="94"/>
      <c r="I18" s="94"/>
    </row>
    <row r="19" spans="2:9" ht="12.75">
      <c r="B19" s="94"/>
      <c r="C19" s="94"/>
      <c r="D19" s="94"/>
      <c r="E19" s="94"/>
      <c r="F19" s="94"/>
      <c r="G19" s="94"/>
      <c r="H19" s="94"/>
      <c r="I19" s="94"/>
    </row>
    <row r="20" spans="2:9" ht="12.75">
      <c r="B20" s="305">
        <v>33970</v>
      </c>
      <c r="C20" s="306">
        <v>6.00421389106301</v>
      </c>
      <c r="D20" s="305">
        <v>34335</v>
      </c>
      <c r="E20" s="306">
        <v>6.219843210180272</v>
      </c>
      <c r="F20" s="305">
        <v>34700</v>
      </c>
      <c r="G20" s="306">
        <v>7.132249119941645</v>
      </c>
      <c r="H20" s="305">
        <v>35065</v>
      </c>
      <c r="I20" s="306">
        <v>5.385142257328976</v>
      </c>
    </row>
    <row r="21" spans="2:9" ht="12.75">
      <c r="B21" s="305">
        <v>34001</v>
      </c>
      <c r="C21" s="306">
        <v>8.450956824344374</v>
      </c>
      <c r="D21" s="305">
        <v>34366</v>
      </c>
      <c r="E21" s="306">
        <v>6.703500587113326</v>
      </c>
      <c r="F21" s="305">
        <v>34731</v>
      </c>
      <c r="G21" s="306">
        <v>8.337945736655424</v>
      </c>
      <c r="H21" s="305">
        <v>35096</v>
      </c>
      <c r="I21" s="306">
        <v>5.066170682470988</v>
      </c>
    </row>
    <row r="22" spans="2:9" ht="12.75">
      <c r="B22" s="305">
        <v>34029</v>
      </c>
      <c r="C22" s="306">
        <v>9.988278473389453</v>
      </c>
      <c r="D22" s="305">
        <v>34394</v>
      </c>
      <c r="E22" s="306">
        <v>7.069542741489578</v>
      </c>
      <c r="F22" s="305">
        <v>34759</v>
      </c>
      <c r="G22" s="306">
        <v>8.70884152993301</v>
      </c>
      <c r="H22" s="305">
        <v>35125</v>
      </c>
      <c r="I22" s="306">
        <v>5.1415469535064755</v>
      </c>
    </row>
    <row r="23" spans="2:9" ht="12.75">
      <c r="B23" s="305">
        <v>34060</v>
      </c>
      <c r="C23" s="306">
        <v>8.981510729164158</v>
      </c>
      <c r="D23" s="305">
        <v>34425</v>
      </c>
      <c r="E23" s="306">
        <v>7.45395951943391</v>
      </c>
      <c r="F23" s="305">
        <v>34790</v>
      </c>
      <c r="G23" s="306">
        <v>7.8051891326247045</v>
      </c>
      <c r="H23" s="305">
        <v>35156</v>
      </c>
      <c r="I23" s="306">
        <v>4.44504393755449</v>
      </c>
    </row>
    <row r="24" spans="2:9" ht="12.75">
      <c r="B24" s="305">
        <v>34090</v>
      </c>
      <c r="C24" s="306">
        <v>8.578341318679838</v>
      </c>
      <c r="D24" s="305">
        <v>34455</v>
      </c>
      <c r="E24" s="306">
        <v>7.254072164797583</v>
      </c>
      <c r="F24" s="305">
        <v>34820</v>
      </c>
      <c r="G24" s="306">
        <v>7.2680313903196</v>
      </c>
      <c r="H24" s="305">
        <v>35186</v>
      </c>
      <c r="I24" s="306">
        <v>4.186214910090401</v>
      </c>
    </row>
    <row r="25" spans="2:9" ht="12.75">
      <c r="B25" s="305">
        <v>34121</v>
      </c>
      <c r="C25" s="306">
        <v>8.708600841541829</v>
      </c>
      <c r="D25" s="305">
        <v>34486</v>
      </c>
      <c r="E25" s="306">
        <v>8.08726759162488</v>
      </c>
      <c r="F25" s="305">
        <v>34851</v>
      </c>
      <c r="G25" s="306">
        <v>5.966666648789259</v>
      </c>
      <c r="H25" s="305">
        <v>35217</v>
      </c>
      <c r="I25" s="306">
        <v>4.314339707808309</v>
      </c>
    </row>
    <row r="26" spans="2:9" ht="12.75">
      <c r="B26" s="305">
        <v>34151</v>
      </c>
      <c r="C26" s="306">
        <v>7.871644560263799</v>
      </c>
      <c r="D26" s="305">
        <v>34516</v>
      </c>
      <c r="E26" s="306">
        <v>8.047766925994626</v>
      </c>
      <c r="F26" s="305">
        <v>34881</v>
      </c>
      <c r="G26" s="306">
        <v>5.244868751612929</v>
      </c>
      <c r="H26" s="305">
        <v>35247</v>
      </c>
      <c r="I26" s="306">
        <v>4.063835794362907</v>
      </c>
    </row>
    <row r="27" spans="2:9" ht="12.75">
      <c r="B27" s="305">
        <v>34182</v>
      </c>
      <c r="C27" s="306">
        <v>6.621771104989329</v>
      </c>
      <c r="D27" s="305">
        <v>34547</v>
      </c>
      <c r="E27" s="306">
        <v>8.413202559245226</v>
      </c>
      <c r="F27" s="305">
        <v>34912</v>
      </c>
      <c r="G27" s="306">
        <v>5.667886948550049</v>
      </c>
      <c r="H27" s="305">
        <v>35278</v>
      </c>
      <c r="I27" s="306">
        <v>4.385171868411729</v>
      </c>
    </row>
    <row r="28" spans="2:9" ht="12.75">
      <c r="B28" s="305">
        <v>34213</v>
      </c>
      <c r="C28" s="306">
        <v>6.584308457619849</v>
      </c>
      <c r="D28" s="305">
        <v>34578</v>
      </c>
      <c r="E28" s="306">
        <v>7.2372991658259</v>
      </c>
      <c r="F28" s="305">
        <v>34943</v>
      </c>
      <c r="G28" s="306">
        <v>5.610049569594324</v>
      </c>
      <c r="H28" s="305">
        <v>35309</v>
      </c>
      <c r="I28" s="306">
        <v>4.829705966777741</v>
      </c>
    </row>
    <row r="29" spans="2:9" ht="12.75">
      <c r="B29" s="305">
        <v>34243</v>
      </c>
      <c r="C29" s="306">
        <v>6.292764325439</v>
      </c>
      <c r="D29" s="305">
        <v>34608</v>
      </c>
      <c r="E29" s="306">
        <v>6.730454647724881</v>
      </c>
      <c r="F29" s="305">
        <v>34973</v>
      </c>
      <c r="G29" s="306">
        <v>5.627310564550028</v>
      </c>
      <c r="H29" s="305">
        <v>35339</v>
      </c>
      <c r="I29" s="306">
        <v>5.571541572082258</v>
      </c>
    </row>
    <row r="30" spans="2:9" ht="12.75">
      <c r="B30" s="305">
        <v>34274</v>
      </c>
      <c r="C30" s="306">
        <v>5.991561601574251</v>
      </c>
      <c r="D30" s="305">
        <v>34639</v>
      </c>
      <c r="E30" s="306">
        <v>6.450500608513878</v>
      </c>
      <c r="F30" s="305">
        <v>35004</v>
      </c>
      <c r="G30" s="306">
        <v>5.820284020311136</v>
      </c>
      <c r="H30" s="305">
        <v>35370</v>
      </c>
      <c r="I30" s="306">
        <v>6.318382323390642</v>
      </c>
    </row>
    <row r="31" spans="2:9" ht="12.75">
      <c r="B31" s="305">
        <v>34304</v>
      </c>
      <c r="C31" s="306">
        <v>5.714937005425914</v>
      </c>
      <c r="D31" s="305">
        <v>34669</v>
      </c>
      <c r="E31" s="306">
        <v>6.3036448435054435</v>
      </c>
      <c r="F31" s="305">
        <v>35034</v>
      </c>
      <c r="G31" s="306">
        <v>5.93730410920571</v>
      </c>
      <c r="H31" s="305">
        <v>35400</v>
      </c>
      <c r="I31" s="306">
        <v>6.7551974894403255</v>
      </c>
    </row>
    <row r="32" spans="2:9" ht="12.75">
      <c r="B32" s="307"/>
      <c r="C32" s="308"/>
      <c r="D32" s="307"/>
      <c r="E32" s="308"/>
      <c r="F32" s="307"/>
      <c r="G32" s="308"/>
      <c r="H32" s="307"/>
      <c r="I32" s="308"/>
    </row>
    <row r="33" spans="2:9" ht="12.75">
      <c r="B33" s="307"/>
      <c r="C33" s="308"/>
      <c r="D33" s="307"/>
      <c r="E33" s="308"/>
      <c r="F33" s="307"/>
      <c r="G33" s="308"/>
      <c r="H33" s="307"/>
      <c r="I33" s="308"/>
    </row>
    <row r="34" spans="2:9" ht="12.75">
      <c r="B34" s="307"/>
      <c r="C34" s="308"/>
      <c r="D34" s="307"/>
      <c r="E34" s="308"/>
      <c r="F34" s="307"/>
      <c r="G34" s="308"/>
      <c r="H34" s="307"/>
      <c r="I34" s="308"/>
    </row>
    <row r="35" spans="2:9" ht="12.75">
      <c r="B35" s="307"/>
      <c r="C35" s="308"/>
      <c r="D35" s="307"/>
      <c r="E35" s="308"/>
      <c r="F35" s="307"/>
      <c r="G35" s="308"/>
      <c r="H35" s="307"/>
      <c r="I35" s="308"/>
    </row>
    <row r="36" spans="2:9" ht="13.5" thickBot="1">
      <c r="B36" s="307"/>
      <c r="C36" s="308"/>
      <c r="D36" s="307"/>
      <c r="E36" s="308"/>
      <c r="F36" s="307"/>
      <c r="G36" s="308"/>
      <c r="H36" s="307"/>
      <c r="I36" s="308"/>
    </row>
    <row r="37" spans="2:9" ht="12.75">
      <c r="B37" s="421" t="s">
        <v>375</v>
      </c>
      <c r="C37" s="424" t="s">
        <v>376</v>
      </c>
      <c r="D37" s="307"/>
      <c r="E37" s="308"/>
      <c r="F37" s="307"/>
      <c r="G37" s="308"/>
      <c r="H37" s="307"/>
      <c r="I37" s="308"/>
    </row>
    <row r="38" spans="2:9" ht="12.75">
      <c r="B38" s="422"/>
      <c r="C38" s="425"/>
      <c r="D38" s="94"/>
      <c r="E38" s="94"/>
      <c r="F38" s="94"/>
      <c r="G38" s="94"/>
      <c r="H38" s="94"/>
      <c r="I38" s="94"/>
    </row>
    <row r="39" spans="2:9" ht="13.5" thickBot="1">
      <c r="B39" s="423"/>
      <c r="C39" s="426"/>
      <c r="D39" s="94"/>
      <c r="E39" s="94"/>
      <c r="F39" s="94"/>
      <c r="G39" s="94"/>
      <c r="H39" s="94"/>
      <c r="I39" s="94"/>
    </row>
    <row r="40" spans="2:9" ht="12.75">
      <c r="B40" s="305">
        <v>35431</v>
      </c>
      <c r="C40" s="306">
        <v>6.744098323516084</v>
      </c>
      <c r="D40" s="305">
        <v>35796</v>
      </c>
      <c r="E40" s="306">
        <v>8.671533905874746</v>
      </c>
      <c r="F40" s="305">
        <v>36161</v>
      </c>
      <c r="G40" s="306">
        <v>7.016631162411423</v>
      </c>
      <c r="H40" s="305">
        <v>36526</v>
      </c>
      <c r="I40" s="306">
        <v>8.699453551912569</v>
      </c>
    </row>
    <row r="41" spans="2:9" ht="12.75">
      <c r="B41" s="305">
        <v>35462</v>
      </c>
      <c r="C41" s="306">
        <v>7.3887424466641995</v>
      </c>
      <c r="D41" s="305">
        <v>35827</v>
      </c>
      <c r="E41" s="306">
        <v>9.31408738736884</v>
      </c>
      <c r="F41" s="305">
        <v>36192</v>
      </c>
      <c r="G41" s="306">
        <v>8.359590385379919</v>
      </c>
      <c r="H41" s="305">
        <v>36557</v>
      </c>
      <c r="I41" s="306">
        <v>9.679432624113476</v>
      </c>
    </row>
    <row r="42" spans="2:9" ht="12.75">
      <c r="B42" s="305">
        <v>35490</v>
      </c>
      <c r="C42" s="306">
        <v>6.819898558427326</v>
      </c>
      <c r="D42" s="305">
        <v>35855</v>
      </c>
      <c r="E42" s="306">
        <v>10.828836644914448</v>
      </c>
      <c r="F42" s="305">
        <v>36220</v>
      </c>
      <c r="G42" s="306">
        <v>9.560047562425684</v>
      </c>
      <c r="H42" s="305">
        <v>36586</v>
      </c>
      <c r="I42" s="306">
        <v>10.796139927623644</v>
      </c>
    </row>
    <row r="43" spans="2:9" ht="12.75">
      <c r="B43" s="305">
        <v>35521</v>
      </c>
      <c r="C43" s="306">
        <v>6.9875997539402785</v>
      </c>
      <c r="D43" s="305">
        <v>35886</v>
      </c>
      <c r="E43" s="306">
        <v>11.780992406665261</v>
      </c>
      <c r="F43" s="305">
        <v>36251</v>
      </c>
      <c r="G43" s="306">
        <v>9.799554565701559</v>
      </c>
      <c r="H43" s="305">
        <v>36617</v>
      </c>
      <c r="I43" s="306">
        <v>11.138461538461538</v>
      </c>
    </row>
    <row r="44" spans="2:9" ht="12.75">
      <c r="B44" s="305">
        <v>35551</v>
      </c>
      <c r="C44" s="306">
        <v>7.208221010651724</v>
      </c>
      <c r="D44" s="305">
        <v>35916</v>
      </c>
      <c r="E44" s="306">
        <v>11.46304357173642</v>
      </c>
      <c r="F44" s="305">
        <v>36281</v>
      </c>
      <c r="G44" s="306">
        <v>9.008517143481109</v>
      </c>
      <c r="H44" s="305">
        <v>36647</v>
      </c>
      <c r="I44" s="306">
        <v>10.986787287227711</v>
      </c>
    </row>
    <row r="45" spans="2:9" ht="12.75">
      <c r="B45" s="305">
        <v>35582</v>
      </c>
      <c r="C45" s="306">
        <v>7.864790751625895</v>
      </c>
      <c r="D45" s="305">
        <v>35947</v>
      </c>
      <c r="E45" s="306">
        <v>12.148036056468923</v>
      </c>
      <c r="F45" s="305">
        <v>36312</v>
      </c>
      <c r="G45" s="306">
        <v>9.175111692274164</v>
      </c>
      <c r="H45" s="305">
        <v>36678</v>
      </c>
      <c r="I45" s="306">
        <v>12.207422733738523</v>
      </c>
    </row>
    <row r="46" spans="2:9" ht="12.75">
      <c r="B46" s="305">
        <v>35612</v>
      </c>
      <c r="C46" s="306">
        <v>8.477731618117371</v>
      </c>
      <c r="D46" s="305">
        <v>35977</v>
      </c>
      <c r="E46" s="306">
        <v>12.583719874055607</v>
      </c>
      <c r="F46" s="305">
        <v>36342</v>
      </c>
      <c r="G46" s="306">
        <v>9.789227166276346</v>
      </c>
      <c r="H46" s="305">
        <v>36708</v>
      </c>
      <c r="I46" s="306">
        <v>12.836899138649626</v>
      </c>
    </row>
    <row r="47" spans="2:9" ht="12.75">
      <c r="B47" s="305">
        <v>35643</v>
      </c>
      <c r="C47" s="306">
        <v>8.896298650361746</v>
      </c>
      <c r="D47" s="305">
        <v>36008</v>
      </c>
      <c r="E47" s="306">
        <v>12.64551819523907</v>
      </c>
      <c r="F47" s="305">
        <v>36373</v>
      </c>
      <c r="G47" s="306">
        <v>9.395348837209303</v>
      </c>
      <c r="H47" s="305">
        <v>36739</v>
      </c>
      <c r="I47" s="306">
        <v>12.670842824601367</v>
      </c>
    </row>
    <row r="48" spans="2:9" ht="12.75">
      <c r="B48" s="305">
        <v>35674</v>
      </c>
      <c r="C48" s="306">
        <v>8.544587012987012</v>
      </c>
      <c r="D48" s="305">
        <v>36039</v>
      </c>
      <c r="E48" s="306">
        <v>10.802631609735462</v>
      </c>
      <c r="F48" s="305">
        <v>36404</v>
      </c>
      <c r="G48" s="306">
        <v>9.73706327290191</v>
      </c>
      <c r="H48" s="305">
        <v>36770</v>
      </c>
      <c r="I48" s="306">
        <v>13.045344013731942</v>
      </c>
    </row>
    <row r="49" spans="2:9" ht="12.75">
      <c r="B49" s="305">
        <v>35704</v>
      </c>
      <c r="C49" s="306">
        <v>7.76256017434296</v>
      </c>
      <c r="D49" s="305">
        <v>36069</v>
      </c>
      <c r="E49" s="306">
        <v>9.155048993705535</v>
      </c>
      <c r="F49" s="305">
        <v>36434</v>
      </c>
      <c r="G49" s="306">
        <v>9.232754575316754</v>
      </c>
      <c r="H49" s="305">
        <v>36800</v>
      </c>
      <c r="I49" s="306">
        <v>12.96632667318709</v>
      </c>
    </row>
    <row r="50" spans="2:9" ht="12.75">
      <c r="B50" s="305">
        <v>35735</v>
      </c>
      <c r="C50" s="306">
        <v>7.990462069864441</v>
      </c>
      <c r="D50" s="305">
        <v>36100</v>
      </c>
      <c r="E50" s="306">
        <v>8.394153730900387</v>
      </c>
      <c r="F50" s="305">
        <v>36465</v>
      </c>
      <c r="G50" s="306">
        <v>9.258373205741627</v>
      </c>
      <c r="H50" s="305">
        <v>36831</v>
      </c>
      <c r="I50" s="306">
        <v>11.781837437119405</v>
      </c>
    </row>
    <row r="51" spans="2:9" ht="12.75">
      <c r="B51" s="305">
        <v>35765</v>
      </c>
      <c r="C51" s="306">
        <v>8.50814243654339</v>
      </c>
      <c r="D51" s="305">
        <v>36130</v>
      </c>
      <c r="E51" s="306">
        <v>7.552328210531084</v>
      </c>
      <c r="F51" s="305">
        <v>36495</v>
      </c>
      <c r="G51" s="306">
        <v>9.595092024539877</v>
      </c>
      <c r="H51" s="305">
        <v>36861</v>
      </c>
      <c r="I51" s="306">
        <v>10.912885662431943</v>
      </c>
    </row>
    <row r="52" spans="2:9" ht="12.75">
      <c r="B52" s="94"/>
      <c r="C52" s="94"/>
      <c r="D52" s="94"/>
      <c r="E52" s="94"/>
      <c r="F52" s="94"/>
      <c r="G52" s="94"/>
      <c r="H52" s="94"/>
      <c r="I52" s="94"/>
    </row>
    <row r="53" spans="2:9" ht="12.75">
      <c r="B53" s="94"/>
      <c r="C53" s="94"/>
      <c r="D53" s="94"/>
      <c r="E53" s="94"/>
      <c r="F53" s="94"/>
      <c r="G53" s="94"/>
      <c r="H53" s="94"/>
      <c r="I53" s="94"/>
    </row>
    <row r="54" spans="2:9" ht="12.75">
      <c r="B54" s="305">
        <v>36892</v>
      </c>
      <c r="C54" s="306">
        <v>11.387415175817397</v>
      </c>
      <c r="D54" s="305">
        <v>37257</v>
      </c>
      <c r="E54" s="306">
        <v>7.033137728684846</v>
      </c>
      <c r="F54" s="305">
        <v>37622</v>
      </c>
      <c r="G54" s="306">
        <v>8.723809523809525</v>
      </c>
      <c r="H54" s="305">
        <v>37987</v>
      </c>
      <c r="I54" s="306">
        <v>8.57847533632287</v>
      </c>
    </row>
    <row r="55" spans="2:9" ht="12.75">
      <c r="B55" s="305">
        <v>36923</v>
      </c>
      <c r="C55" s="306">
        <v>11.77533039647577</v>
      </c>
      <c r="D55" s="305">
        <v>37288</v>
      </c>
      <c r="E55" s="306">
        <v>6.146309601567603</v>
      </c>
      <c r="F55" s="305">
        <v>37653</v>
      </c>
      <c r="G55" s="306">
        <v>8.675510633817646</v>
      </c>
      <c r="H55" s="305">
        <v>38018</v>
      </c>
      <c r="I55" s="306">
        <v>8.120870837582583</v>
      </c>
    </row>
    <row r="56" spans="2:9" ht="12.75">
      <c r="B56" s="305">
        <v>36951</v>
      </c>
      <c r="C56" s="306">
        <v>11.76251675471103</v>
      </c>
      <c r="D56" s="305">
        <v>37316</v>
      </c>
      <c r="E56" s="306">
        <v>5.868084175820478</v>
      </c>
      <c r="F56" s="305">
        <v>37681</v>
      </c>
      <c r="G56" s="306">
        <v>10.359637774902975</v>
      </c>
      <c r="H56" s="305">
        <v>38047</v>
      </c>
      <c r="I56" s="306">
        <v>8.651322865132288</v>
      </c>
    </row>
    <row r="57" spans="2:9" ht="12.75">
      <c r="B57" s="305">
        <v>36982</v>
      </c>
      <c r="C57" s="306">
        <v>11.922238027501187</v>
      </c>
      <c r="D57" s="305">
        <v>37347</v>
      </c>
      <c r="E57" s="306">
        <v>7.695700110253583</v>
      </c>
      <c r="F57" s="305">
        <v>37712</v>
      </c>
      <c r="G57" s="306">
        <v>8.687988628287135</v>
      </c>
      <c r="H57" s="305">
        <v>38078</v>
      </c>
      <c r="I57" s="306">
        <v>8.644634541612819</v>
      </c>
    </row>
    <row r="58" spans="2:9" ht="12.75">
      <c r="B58" s="305">
        <v>37012</v>
      </c>
      <c r="C58" s="306">
        <v>11.610817575083427</v>
      </c>
      <c r="D58" s="305">
        <v>37377</v>
      </c>
      <c r="E58" s="306">
        <v>5.510031401011601</v>
      </c>
      <c r="F58" s="305">
        <v>37742</v>
      </c>
      <c r="G58" s="306">
        <v>8.242806299285865</v>
      </c>
      <c r="H58" s="305">
        <v>38108</v>
      </c>
      <c r="I58" s="306">
        <v>8.120931691632029</v>
      </c>
    </row>
    <row r="59" spans="2:9" ht="12.75">
      <c r="B59" s="305">
        <v>37043</v>
      </c>
      <c r="C59" s="306">
        <v>11.338604331385355</v>
      </c>
      <c r="D59" s="305">
        <v>37408</v>
      </c>
      <c r="E59" s="306">
        <v>5.457446808510639</v>
      </c>
      <c r="F59" s="305">
        <v>37773</v>
      </c>
      <c r="G59" s="306">
        <v>8.638798080267092</v>
      </c>
      <c r="H59" s="305">
        <v>38139</v>
      </c>
      <c r="I59" s="306">
        <v>8.010518948953406</v>
      </c>
    </row>
    <row r="60" spans="2:9" ht="12.75">
      <c r="B60" s="305">
        <v>37073</v>
      </c>
      <c r="C60" s="306">
        <v>9.6671388101983</v>
      </c>
      <c r="D60" s="305">
        <v>37438</v>
      </c>
      <c r="E60" s="306">
        <v>6.172546224808963</v>
      </c>
      <c r="F60" s="305">
        <v>37803</v>
      </c>
      <c r="G60" s="306">
        <v>9.628303829745501</v>
      </c>
      <c r="H60" s="305">
        <v>38169</v>
      </c>
      <c r="I60" s="306">
        <v>8.856816102470265</v>
      </c>
    </row>
    <row r="61" spans="2:9" ht="12.75">
      <c r="B61" s="305">
        <v>37104</v>
      </c>
      <c r="C61" s="306">
        <v>8.773140163274691</v>
      </c>
      <c r="D61" s="305">
        <v>37469</v>
      </c>
      <c r="E61" s="306">
        <v>6.9723121179431855</v>
      </c>
      <c r="F61" s="305">
        <v>37834</v>
      </c>
      <c r="G61" s="306">
        <v>8.870485392224523</v>
      </c>
      <c r="H61" s="305">
        <v>38200</v>
      </c>
      <c r="I61" s="306">
        <v>9.756434617377785</v>
      </c>
    </row>
    <row r="62" spans="2:9" ht="12.75">
      <c r="B62" s="305">
        <v>37135</v>
      </c>
      <c r="C62" s="306">
        <v>8.58493997817388</v>
      </c>
      <c r="D62" s="305">
        <v>37500</v>
      </c>
      <c r="E62" s="306">
        <v>7.36053171180089</v>
      </c>
      <c r="F62" s="305">
        <v>37865</v>
      </c>
      <c r="G62" s="306">
        <v>8.462127697922767</v>
      </c>
      <c r="H62" s="305">
        <v>38231</v>
      </c>
      <c r="I62" s="306">
        <v>9.92015597437564</v>
      </c>
    </row>
    <row r="63" spans="2:9" ht="12.75">
      <c r="B63" s="305">
        <v>37165</v>
      </c>
      <c r="C63" s="306">
        <v>8.836867263144992</v>
      </c>
      <c r="D63" s="305">
        <v>37530</v>
      </c>
      <c r="E63" s="306">
        <v>7.386891573154171</v>
      </c>
      <c r="F63" s="305">
        <v>37895</v>
      </c>
      <c r="G63" s="306">
        <v>8.93025893025893</v>
      </c>
      <c r="H63" s="305">
        <v>38261</v>
      </c>
      <c r="I63" s="306">
        <v>9.740072202166065</v>
      </c>
    </row>
    <row r="64" spans="2:9" ht="12.75">
      <c r="B64" s="305">
        <v>37196</v>
      </c>
      <c r="C64" s="306">
        <v>8.330275229357799</v>
      </c>
      <c r="D64" s="305">
        <v>37561</v>
      </c>
      <c r="E64" s="306">
        <v>7.5166439974228645</v>
      </c>
      <c r="F64" s="305">
        <v>37926</v>
      </c>
      <c r="G64" s="306">
        <v>7.919169852539596</v>
      </c>
      <c r="H64" s="305">
        <v>38292</v>
      </c>
      <c r="I64" s="306">
        <v>10.052673424766448</v>
      </c>
    </row>
    <row r="65" spans="2:9" ht="13.5" thickBot="1">
      <c r="B65" s="305">
        <v>37226</v>
      </c>
      <c r="C65" s="306">
        <v>8.339214302517055</v>
      </c>
      <c r="D65" s="305">
        <v>37591</v>
      </c>
      <c r="E65" s="306">
        <v>8.186616327002351</v>
      </c>
      <c r="F65" s="305">
        <v>37956</v>
      </c>
      <c r="G65" s="306">
        <v>8.019539995929167</v>
      </c>
      <c r="H65" s="309">
        <v>38322</v>
      </c>
      <c r="I65" s="310">
        <v>10.656586578293288</v>
      </c>
    </row>
    <row r="66" spans="2:9" ht="12.75">
      <c r="B66" s="94"/>
      <c r="C66" s="94"/>
      <c r="D66" s="94"/>
      <c r="E66" s="94"/>
      <c r="F66" s="94"/>
      <c r="G66" s="94"/>
      <c r="H66" s="94"/>
      <c r="I66" s="94"/>
    </row>
  </sheetData>
  <mergeCells count="4">
    <mergeCell ref="B3:B5"/>
    <mergeCell ref="C3:C5"/>
    <mergeCell ref="B37:B39"/>
    <mergeCell ref="C37:C39"/>
  </mergeCells>
  <printOptions/>
  <pageMargins left="0.7874015748031497" right="0.7874015748031497" top="0.984251968503937" bottom="0.984251968503937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G8" sqref="G8"/>
    </sheetView>
  </sheetViews>
  <sheetFormatPr defaultColWidth="11.421875" defaultRowHeight="12.75"/>
  <cols>
    <col min="3" max="3" width="12.7109375" style="0" customWidth="1"/>
    <col min="4" max="4" width="13.140625" style="0" customWidth="1"/>
    <col min="10" max="10" width="13.7109375" style="0" customWidth="1"/>
  </cols>
  <sheetData>
    <row r="1" ht="12.75">
      <c r="A1" s="15" t="s">
        <v>401</v>
      </c>
    </row>
    <row r="2" ht="12.75">
      <c r="A2" s="15" t="s">
        <v>402</v>
      </c>
    </row>
    <row r="3" ht="12.75">
      <c r="A3" s="15"/>
    </row>
    <row r="4" ht="12.75">
      <c r="A4" s="125" t="s">
        <v>356</v>
      </c>
    </row>
    <row r="5" ht="12.75">
      <c r="A5" s="125"/>
    </row>
    <row r="6" ht="12.75">
      <c r="E6" s="54"/>
    </row>
    <row r="7" spans="1:7" ht="12.75">
      <c r="A7" s="15" t="s">
        <v>441</v>
      </c>
      <c r="E7" s="54"/>
      <c r="G7" s="15" t="s">
        <v>442</v>
      </c>
    </row>
    <row r="8" spans="1:7" ht="12.75">
      <c r="A8" s="15"/>
      <c r="E8" s="54"/>
      <c r="G8" s="15"/>
    </row>
    <row r="9" spans="2:5" ht="12.75">
      <c r="B9" s="26"/>
      <c r="E9" s="54"/>
    </row>
    <row r="10" spans="1:6" ht="12.75">
      <c r="A10" s="55" t="s">
        <v>155</v>
      </c>
      <c r="B10" s="26"/>
      <c r="E10" s="54"/>
      <c r="F10" s="55" t="s">
        <v>155</v>
      </c>
    </row>
    <row r="11" spans="1:10" ht="38.25">
      <c r="A11" s="96"/>
      <c r="B11" s="11" t="s">
        <v>156</v>
      </c>
      <c r="C11" s="11" t="s">
        <v>157</v>
      </c>
      <c r="D11" s="317" t="s">
        <v>158</v>
      </c>
      <c r="E11" s="318"/>
      <c r="F11" s="96"/>
      <c r="G11" s="11" t="s">
        <v>156</v>
      </c>
      <c r="H11" s="11" t="s">
        <v>157</v>
      </c>
      <c r="I11" s="319" t="s">
        <v>158</v>
      </c>
      <c r="J11" s="26"/>
    </row>
    <row r="12" spans="1:10" ht="12.75">
      <c r="A12" s="191">
        <v>1988</v>
      </c>
      <c r="B12" s="315">
        <v>75479</v>
      </c>
      <c r="C12" s="315">
        <v>378357</v>
      </c>
      <c r="D12" s="316">
        <f>B12/C12*100</f>
        <v>19.949148555464813</v>
      </c>
      <c r="E12" s="320"/>
      <c r="F12" s="191">
        <v>1988</v>
      </c>
      <c r="G12" s="315">
        <v>75531</v>
      </c>
      <c r="H12" s="315">
        <v>421221</v>
      </c>
      <c r="I12" s="316">
        <f>G12/H12*100</f>
        <v>17.931442164564444</v>
      </c>
      <c r="J12" s="26"/>
    </row>
    <row r="13" spans="1:10" ht="12.75">
      <c r="A13" s="191">
        <v>2002</v>
      </c>
      <c r="B13" s="191">
        <v>51107</v>
      </c>
      <c r="C13" s="315">
        <v>297425</v>
      </c>
      <c r="D13" s="316">
        <f>B13/C13*100</f>
        <v>17.1831554173321</v>
      </c>
      <c r="E13" s="320"/>
      <c r="F13" s="191">
        <v>2002</v>
      </c>
      <c r="G13" s="321">
        <v>51116</v>
      </c>
      <c r="H13" s="321">
        <v>333533</v>
      </c>
      <c r="I13" s="316">
        <f>G13/H13*100</f>
        <v>15.325619953647765</v>
      </c>
      <c r="J13" s="26"/>
    </row>
    <row r="14" spans="1:9" ht="12.75">
      <c r="A14" s="191" t="s">
        <v>159</v>
      </c>
      <c r="B14" s="316">
        <f>(B13-B12)/B12*100</f>
        <v>-32.28977596417547</v>
      </c>
      <c r="C14" s="316">
        <f>(C13-C12)/C12*100</f>
        <v>-21.390379985040582</v>
      </c>
      <c r="D14" s="322"/>
      <c r="E14" s="324"/>
      <c r="F14" s="328" t="s">
        <v>159</v>
      </c>
      <c r="G14" s="316">
        <f>(G13-G12)/G12*100</f>
        <v>-32.32447604294925</v>
      </c>
      <c r="H14" s="316">
        <f>(H13-H12)/H12*100</f>
        <v>-20.81757557196816</v>
      </c>
      <c r="I14" s="322"/>
    </row>
    <row r="15" spans="1:9" ht="12.75">
      <c r="A15" s="191" t="s">
        <v>160</v>
      </c>
      <c r="B15" s="315">
        <f>B13-B12</f>
        <v>-24372</v>
      </c>
      <c r="C15" s="315">
        <f>C13-C12</f>
        <v>-80932</v>
      </c>
      <c r="D15" s="322"/>
      <c r="E15" s="324"/>
      <c r="F15" s="328" t="s">
        <v>160</v>
      </c>
      <c r="G15" s="315">
        <f>G13-G12</f>
        <v>-24415</v>
      </c>
      <c r="H15" s="315">
        <f>H13-H12</f>
        <v>-87688</v>
      </c>
      <c r="I15" s="322"/>
    </row>
    <row r="16" spans="1:9" ht="12.75">
      <c r="A16" s="323"/>
      <c r="B16" s="327"/>
      <c r="C16" s="327"/>
      <c r="D16" s="322"/>
      <c r="E16" s="324"/>
      <c r="F16" s="323"/>
      <c r="G16" s="327"/>
      <c r="H16" s="327"/>
      <c r="I16" s="322"/>
    </row>
    <row r="17" spans="1:9" ht="12.75">
      <c r="A17" s="5"/>
      <c r="B17" s="5"/>
      <c r="C17" s="5"/>
      <c r="D17" s="5"/>
      <c r="E17" s="57"/>
      <c r="F17" s="5"/>
      <c r="G17" s="5"/>
      <c r="H17" s="5"/>
      <c r="I17" s="5"/>
    </row>
    <row r="18" spans="1:9" ht="12.75">
      <c r="A18" s="1"/>
      <c r="B18" s="31"/>
      <c r="C18" s="5"/>
      <c r="D18" s="5"/>
      <c r="E18" s="57"/>
      <c r="F18" s="312" t="s">
        <v>161</v>
      </c>
      <c r="G18" s="5"/>
      <c r="H18" s="311"/>
      <c r="I18" s="5"/>
    </row>
    <row r="19" spans="1:9" ht="12.75">
      <c r="A19" s="5"/>
      <c r="B19" s="5"/>
      <c r="C19" s="5"/>
      <c r="D19" s="5"/>
      <c r="E19" s="57"/>
      <c r="F19" s="313" t="s">
        <v>162</v>
      </c>
      <c r="G19" s="313"/>
      <c r="H19" s="5"/>
      <c r="I19" s="5"/>
    </row>
    <row r="20" spans="1:10" ht="12.75">
      <c r="A20" s="5"/>
      <c r="B20" s="1"/>
      <c r="C20" s="1"/>
      <c r="D20" s="5"/>
      <c r="E20" s="57"/>
      <c r="F20" s="313" t="s">
        <v>163</v>
      </c>
      <c r="G20" s="313"/>
      <c r="H20" s="313"/>
      <c r="I20" s="313"/>
      <c r="J20" s="56"/>
    </row>
    <row r="21" spans="1:10" ht="12.75">
      <c r="A21" s="5"/>
      <c r="B21" s="1"/>
      <c r="C21" s="1"/>
      <c r="D21" s="5"/>
      <c r="E21" s="57"/>
      <c r="F21" s="313"/>
      <c r="G21" s="313"/>
      <c r="H21" s="313"/>
      <c r="I21" s="313"/>
      <c r="J21" s="56"/>
    </row>
    <row r="22" spans="1:10" ht="12.75">
      <c r="A22" s="5"/>
      <c r="B22" s="1"/>
      <c r="C22" s="1"/>
      <c r="D22" s="5"/>
      <c r="E22" s="57"/>
      <c r="H22" s="313"/>
      <c r="I22" s="313"/>
      <c r="J22" s="56"/>
    </row>
    <row r="23" spans="1:9" ht="12.75">
      <c r="A23" s="314" t="s">
        <v>164</v>
      </c>
      <c r="B23" s="1"/>
      <c r="C23" s="1"/>
      <c r="D23" s="5"/>
      <c r="E23" s="57"/>
      <c r="F23" s="314" t="s">
        <v>164</v>
      </c>
      <c r="G23" s="5"/>
      <c r="H23" s="5"/>
      <c r="I23" s="5"/>
    </row>
    <row r="24" spans="1:10" ht="51">
      <c r="A24" s="12"/>
      <c r="B24" s="11" t="s">
        <v>156</v>
      </c>
      <c r="C24" s="11" t="s">
        <v>157</v>
      </c>
      <c r="D24" s="325" t="s">
        <v>158</v>
      </c>
      <c r="E24" s="57"/>
      <c r="F24" s="8"/>
      <c r="G24" s="11" t="s">
        <v>156</v>
      </c>
      <c r="H24" s="11" t="s">
        <v>157</v>
      </c>
      <c r="I24" s="325" t="s">
        <v>158</v>
      </c>
      <c r="J24" s="326" t="s">
        <v>165</v>
      </c>
    </row>
    <row r="25" spans="1:10" ht="12.75">
      <c r="A25" s="191">
        <v>1988</v>
      </c>
      <c r="B25" s="315">
        <v>56153</v>
      </c>
      <c r="C25" s="331">
        <v>222641</v>
      </c>
      <c r="D25" s="316">
        <f>B25/C25*100</f>
        <v>25.22132042166537</v>
      </c>
      <c r="E25" s="324"/>
      <c r="F25" s="191">
        <v>1988</v>
      </c>
      <c r="G25" s="315">
        <v>56199</v>
      </c>
      <c r="H25" s="315">
        <v>249984</v>
      </c>
      <c r="I25" s="316">
        <f>G25/H25*100</f>
        <v>22.481038786482337</v>
      </c>
      <c r="J25" s="610">
        <f>H25/H12*100</f>
        <v>59.34746843106113</v>
      </c>
    </row>
    <row r="26" spans="1:10" ht="12.75">
      <c r="A26" s="191">
        <v>2002</v>
      </c>
      <c r="B26" s="315">
        <v>39104</v>
      </c>
      <c r="C26" s="331">
        <v>170505</v>
      </c>
      <c r="D26" s="316">
        <f>B26/C26*100</f>
        <v>22.934224802791707</v>
      </c>
      <c r="E26" s="324"/>
      <c r="F26" s="191">
        <v>2002</v>
      </c>
      <c r="G26" s="315">
        <v>39113</v>
      </c>
      <c r="H26" s="315">
        <v>193886</v>
      </c>
      <c r="I26" s="316">
        <f>G26/H26*100</f>
        <v>20.173194557626648</v>
      </c>
      <c r="J26" s="610">
        <f>H26/H13*100</f>
        <v>58.13097954325359</v>
      </c>
    </row>
    <row r="27" spans="1:10" ht="12.75">
      <c r="A27" s="191" t="s">
        <v>166</v>
      </c>
      <c r="B27" s="266">
        <f>(B26-B25)/B25*100</f>
        <v>-30.361690381635885</v>
      </c>
      <c r="C27" s="266">
        <f>(C26-C25)/C25*100</f>
        <v>-23.417070530585114</v>
      </c>
      <c r="D27" s="330"/>
      <c r="E27" s="324"/>
      <c r="F27" s="328" t="s">
        <v>166</v>
      </c>
      <c r="G27" s="266">
        <f>(G26-G25)/G25*100</f>
        <v>-30.402676204202923</v>
      </c>
      <c r="H27" s="316">
        <f>(H26-H25)/H25*100</f>
        <v>-22.440636200716845</v>
      </c>
      <c r="I27" s="330"/>
      <c r="J27" s="272"/>
    </row>
    <row r="28" spans="1:10" ht="12.75">
      <c r="A28" s="191" t="s">
        <v>167</v>
      </c>
      <c r="B28" s="315">
        <f>B26-B25</f>
        <v>-17049</v>
      </c>
      <c r="C28" s="315">
        <f>C26-C25</f>
        <v>-52136</v>
      </c>
      <c r="D28" s="322"/>
      <c r="E28" s="324"/>
      <c r="F28" s="328" t="s">
        <v>167</v>
      </c>
      <c r="G28" s="315">
        <f>G26-G25</f>
        <v>-17086</v>
      </c>
      <c r="H28" s="315">
        <f>H26-H25</f>
        <v>-56098</v>
      </c>
      <c r="I28" s="330"/>
      <c r="J28" s="272"/>
    </row>
    <row r="29" spans="1:10" ht="12.75">
      <c r="A29" s="94"/>
      <c r="B29" s="94"/>
      <c r="C29" s="94"/>
      <c r="D29" s="322"/>
      <c r="E29" s="324"/>
      <c r="F29" s="322"/>
      <c r="G29" s="322"/>
      <c r="H29" s="322"/>
      <c r="I29" s="330"/>
      <c r="J29" s="272"/>
    </row>
    <row r="30" spans="4:10" ht="12.75">
      <c r="D30" s="5"/>
      <c r="E30" s="57"/>
      <c r="F30" s="322"/>
      <c r="G30" s="322"/>
      <c r="H30" s="322"/>
      <c r="I30" s="330"/>
      <c r="J30" s="272"/>
    </row>
    <row r="31" spans="4:10" ht="12.75">
      <c r="D31" s="5"/>
      <c r="E31" s="57"/>
      <c r="F31" s="322"/>
      <c r="G31" s="322"/>
      <c r="H31" s="322"/>
      <c r="I31" s="330"/>
      <c r="J31" s="272"/>
    </row>
    <row r="32" spans="4:10" ht="12.75">
      <c r="D32" s="5"/>
      <c r="E32" s="57"/>
      <c r="F32" s="322"/>
      <c r="G32" s="322"/>
      <c r="H32" s="322"/>
      <c r="I32" s="330"/>
      <c r="J32" s="272"/>
    </row>
    <row r="33" spans="4:10" ht="12.75">
      <c r="D33" s="5"/>
      <c r="E33" s="57"/>
      <c r="F33" s="322"/>
      <c r="G33" s="322"/>
      <c r="H33" s="322"/>
      <c r="I33" s="330"/>
      <c r="J33" s="272"/>
    </row>
    <row r="34" spans="4:10" ht="12.75">
      <c r="D34" s="5"/>
      <c r="E34" s="57"/>
      <c r="F34" s="322"/>
      <c r="G34" s="322"/>
      <c r="H34" s="322"/>
      <c r="I34" s="330"/>
      <c r="J34" s="272"/>
    </row>
    <row r="35" spans="4:10" ht="12.75">
      <c r="D35" s="5"/>
      <c r="E35" s="57"/>
      <c r="F35" s="322"/>
      <c r="G35" s="322"/>
      <c r="H35" s="322"/>
      <c r="I35" s="330"/>
      <c r="J35" s="272"/>
    </row>
    <row r="36" spans="4:10" ht="12.75">
      <c r="D36" s="5"/>
      <c r="E36" s="57"/>
      <c r="F36" s="322"/>
      <c r="G36" s="322"/>
      <c r="H36" s="322"/>
      <c r="I36" s="330"/>
      <c r="J36" s="272"/>
    </row>
    <row r="37" spans="4:10" ht="12.75">
      <c r="D37" s="5"/>
      <c r="E37" s="57"/>
      <c r="F37" s="5"/>
      <c r="G37" s="5"/>
      <c r="H37" s="5"/>
      <c r="I37" s="108"/>
      <c r="J37" s="48"/>
    </row>
    <row r="38" spans="4:10" ht="12.75">
      <c r="D38" s="5"/>
      <c r="E38" s="57"/>
      <c r="F38" s="5"/>
      <c r="G38" s="5"/>
      <c r="H38" s="5"/>
      <c r="I38" s="108"/>
      <c r="J38" s="48"/>
    </row>
    <row r="39" spans="1:7" ht="12.75">
      <c r="A39" s="15" t="s">
        <v>153</v>
      </c>
      <c r="E39" s="54"/>
      <c r="G39" s="15" t="s">
        <v>154</v>
      </c>
    </row>
    <row r="40" spans="4:10" ht="12.75">
      <c r="D40" s="5"/>
      <c r="E40" s="57"/>
      <c r="F40" s="5"/>
      <c r="G40" s="5"/>
      <c r="H40" s="5"/>
      <c r="I40" s="108"/>
      <c r="J40" s="48"/>
    </row>
    <row r="41" spans="1:10" ht="12.75">
      <c r="A41" s="5"/>
      <c r="B41" s="108"/>
      <c r="C41" s="108"/>
      <c r="D41" s="5"/>
      <c r="E41" s="57"/>
      <c r="F41" s="5"/>
      <c r="G41" s="110"/>
      <c r="H41" s="108"/>
      <c r="I41" s="108"/>
      <c r="J41" s="48"/>
    </row>
    <row r="42" spans="1:9" ht="12.75">
      <c r="A42" s="5"/>
      <c r="B42" s="5"/>
      <c r="C42" s="5"/>
      <c r="D42" s="5"/>
      <c r="E42" s="57"/>
      <c r="F42" s="5"/>
      <c r="G42" s="1"/>
      <c r="H42" s="5"/>
      <c r="I42" s="5"/>
    </row>
    <row r="43" spans="1:9" ht="12.75">
      <c r="A43" s="314" t="s">
        <v>168</v>
      </c>
      <c r="B43" s="1"/>
      <c r="C43" s="5"/>
      <c r="D43" s="5"/>
      <c r="E43" s="57"/>
      <c r="F43" s="314" t="s">
        <v>168</v>
      </c>
      <c r="G43" s="5"/>
      <c r="H43" s="5"/>
      <c r="I43" s="5"/>
    </row>
    <row r="44" spans="1:10" ht="38.25">
      <c r="A44" s="12"/>
      <c r="B44" s="11" t="s">
        <v>156</v>
      </c>
      <c r="C44" s="11" t="s">
        <v>157</v>
      </c>
      <c r="D44" s="325" t="s">
        <v>158</v>
      </c>
      <c r="E44" s="57"/>
      <c r="F44" s="8"/>
      <c r="G44" s="11" t="s">
        <v>156</v>
      </c>
      <c r="H44" s="11" t="s">
        <v>157</v>
      </c>
      <c r="I44" s="325" t="s">
        <v>158</v>
      </c>
      <c r="J44" s="26"/>
    </row>
    <row r="45" spans="1:10" ht="12.75">
      <c r="A45" s="191">
        <v>1988</v>
      </c>
      <c r="B45" s="315">
        <v>16833707</v>
      </c>
      <c r="C45" s="315">
        <v>46104016</v>
      </c>
      <c r="D45" s="316">
        <f>B45/C45*100</f>
        <v>36.51245262451757</v>
      </c>
      <c r="E45" s="324"/>
      <c r="F45" s="191">
        <v>1988</v>
      </c>
      <c r="G45" s="315">
        <v>16837787</v>
      </c>
      <c r="H45" s="315">
        <v>47075156</v>
      </c>
      <c r="I45" s="316">
        <f>G45/H45*100</f>
        <v>35.76788359448028</v>
      </c>
      <c r="J45" s="26"/>
    </row>
    <row r="46" spans="1:10" ht="12.75">
      <c r="A46" s="191">
        <v>2002</v>
      </c>
      <c r="B46" s="315">
        <v>16611648</v>
      </c>
      <c r="C46" s="315">
        <v>47527413</v>
      </c>
      <c r="D46" s="316">
        <f>B46/C46*100</f>
        <v>34.95171933721703</v>
      </c>
      <c r="E46" s="324"/>
      <c r="F46" s="191">
        <v>2002</v>
      </c>
      <c r="G46" s="315">
        <v>16612170</v>
      </c>
      <c r="H46" s="315">
        <v>48539411</v>
      </c>
      <c r="I46" s="316">
        <f>G46/H46*100</f>
        <v>34.224086485103825</v>
      </c>
      <c r="J46" s="26"/>
    </row>
    <row r="47" spans="1:9" ht="12.75">
      <c r="A47" s="191" t="s">
        <v>166</v>
      </c>
      <c r="B47" s="266">
        <f>(B46-B45)/B45*100</f>
        <v>-1.3191330940950796</v>
      </c>
      <c r="C47" s="266">
        <f>(C46-C45)/C45*100</f>
        <v>3.087360111969421</v>
      </c>
      <c r="D47" s="329"/>
      <c r="E47" s="324"/>
      <c r="F47" s="328" t="s">
        <v>166</v>
      </c>
      <c r="G47" s="266">
        <f>(G46-G45)/G45*100</f>
        <v>-1.3399444950812123</v>
      </c>
      <c r="H47" s="316">
        <f>(H46-H45)/H45*100</f>
        <v>3.1104623423871396</v>
      </c>
      <c r="I47" s="330"/>
    </row>
    <row r="48" spans="1:9" ht="12.75">
      <c r="A48" s="191" t="s">
        <v>167</v>
      </c>
      <c r="B48" s="315">
        <f>B46-B45</f>
        <v>-222059</v>
      </c>
      <c r="C48" s="315">
        <f>C46-C45</f>
        <v>1423397</v>
      </c>
      <c r="D48" s="330"/>
      <c r="E48" s="324"/>
      <c r="F48" s="328" t="s">
        <v>167</v>
      </c>
      <c r="G48" s="315">
        <f>G46-G45</f>
        <v>-225617</v>
      </c>
      <c r="H48" s="315">
        <f>H46-H45</f>
        <v>1464255</v>
      </c>
      <c r="I48" s="330"/>
    </row>
    <row r="49" spans="1:9" ht="12.75">
      <c r="A49" s="5"/>
      <c r="B49" s="5"/>
      <c r="C49" s="5"/>
      <c r="D49" s="108"/>
      <c r="E49" s="57"/>
      <c r="F49" s="5"/>
      <c r="G49" s="5"/>
      <c r="H49" s="5"/>
      <c r="I49" s="108"/>
    </row>
    <row r="50" spans="1:9" ht="12.75">
      <c r="A50" s="5"/>
      <c r="B50" s="108"/>
      <c r="C50" s="108"/>
      <c r="D50" s="108"/>
      <c r="E50" s="57"/>
      <c r="F50" s="5"/>
      <c r="G50" s="110"/>
      <c r="H50" s="108"/>
      <c r="I50" s="108"/>
    </row>
    <row r="51" spans="1:9" ht="12.75">
      <c r="A51" s="5"/>
      <c r="B51" s="5"/>
      <c r="C51" s="5"/>
      <c r="D51" s="5"/>
      <c r="E51" s="57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</sheetData>
  <printOptions/>
  <pageMargins left="0.75" right="0.75" top="1" bottom="1" header="0" footer="0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J31"/>
  <sheetViews>
    <sheetView workbookViewId="0" topLeftCell="A1">
      <selection activeCell="J23" sqref="C23:J23"/>
    </sheetView>
  </sheetViews>
  <sheetFormatPr defaultColWidth="11.421875" defaultRowHeight="12.75"/>
  <sheetData>
    <row r="5" ht="12.75">
      <c r="B5" s="15" t="s">
        <v>188</v>
      </c>
    </row>
    <row r="6" ht="12.75">
      <c r="B6" s="15"/>
    </row>
    <row r="7" spans="2:10" ht="12.75">
      <c r="B7" s="26"/>
      <c r="C7" s="26"/>
      <c r="D7" s="26"/>
      <c r="E7" s="26"/>
      <c r="F7" s="26"/>
      <c r="G7" s="26"/>
      <c r="H7" s="26"/>
      <c r="I7" s="26"/>
      <c r="J7" s="26"/>
    </row>
    <row r="8" spans="2:10" ht="12.75">
      <c r="B8" s="415" t="s">
        <v>173</v>
      </c>
      <c r="C8" s="415" t="s">
        <v>174</v>
      </c>
      <c r="D8" s="427" t="s">
        <v>170</v>
      </c>
      <c r="E8" s="428"/>
      <c r="F8" s="428"/>
      <c r="G8" s="428"/>
      <c r="H8" s="428"/>
      <c r="I8" s="428"/>
      <c r="J8" s="429"/>
    </row>
    <row r="9" spans="2:10" ht="12.75">
      <c r="B9" s="437"/>
      <c r="C9" s="437"/>
      <c r="D9" s="437" t="s">
        <v>175</v>
      </c>
      <c r="E9" s="438" t="s">
        <v>176</v>
      </c>
      <c r="F9" s="438"/>
      <c r="G9" s="438" t="s">
        <v>177</v>
      </c>
      <c r="H9" s="438"/>
      <c r="I9" s="438" t="s">
        <v>178</v>
      </c>
      <c r="J9" s="439" t="s">
        <v>179</v>
      </c>
    </row>
    <row r="10" spans="2:10" ht="12.75">
      <c r="B10" s="416"/>
      <c r="C10" s="416"/>
      <c r="D10" s="416"/>
      <c r="E10" s="61" t="s">
        <v>180</v>
      </c>
      <c r="F10" s="61" t="s">
        <v>181</v>
      </c>
      <c r="G10" s="61" t="s">
        <v>180</v>
      </c>
      <c r="H10" s="61" t="s">
        <v>181</v>
      </c>
      <c r="I10" s="418"/>
      <c r="J10" s="358"/>
    </row>
    <row r="11" spans="2:10" ht="12.75">
      <c r="B11" s="213">
        <v>1988</v>
      </c>
      <c r="C11" s="43">
        <v>27282510.1</v>
      </c>
      <c r="D11" s="43">
        <v>11145245.8</v>
      </c>
      <c r="E11" s="43">
        <v>5457614.2</v>
      </c>
      <c r="F11" s="43">
        <v>19450.4</v>
      </c>
      <c r="G11" s="43">
        <v>1740116.4</v>
      </c>
      <c r="H11" s="43">
        <v>3756212.7</v>
      </c>
      <c r="I11" s="43">
        <v>96400.3</v>
      </c>
      <c r="J11" s="712">
        <v>75451.8</v>
      </c>
    </row>
    <row r="12" spans="2:10" ht="12.75">
      <c r="B12" s="213">
        <v>2002</v>
      </c>
      <c r="C12" s="711">
        <v>25788669.5</v>
      </c>
      <c r="D12" s="711">
        <v>11110368.8</v>
      </c>
      <c r="E12" s="711">
        <v>6675410.1</v>
      </c>
      <c r="F12" s="711">
        <v>17517.7</v>
      </c>
      <c r="G12" s="711">
        <v>1278852.9</v>
      </c>
      <c r="H12" s="711">
        <v>2986768.2</v>
      </c>
      <c r="I12" s="711">
        <v>91716.6</v>
      </c>
      <c r="J12" s="711">
        <v>60103.3</v>
      </c>
    </row>
    <row r="13" spans="2:10" ht="12.75">
      <c r="B13" s="272"/>
      <c r="C13" s="48"/>
      <c r="D13" s="48"/>
      <c r="E13" s="48"/>
      <c r="F13" s="48"/>
      <c r="G13" s="48"/>
      <c r="H13" s="48"/>
      <c r="I13" s="48"/>
      <c r="J13" s="48"/>
    </row>
    <row r="14" spans="2:10" ht="12.75">
      <c r="B14" s="191" t="s">
        <v>166</v>
      </c>
      <c r="C14" s="99">
        <f>(C12-C11)/C11*100</f>
        <v>-5.4754514688148195</v>
      </c>
      <c r="D14" s="100">
        <f aca="true" t="shared" si="0" ref="D14:J14">(D12-D11)/D11*100</f>
        <v>-0.312931635837049</v>
      </c>
      <c r="E14" s="101">
        <f t="shared" si="0"/>
        <v>22.313704402190968</v>
      </c>
      <c r="F14" s="102">
        <f t="shared" si="0"/>
        <v>-9.93655657467199</v>
      </c>
      <c r="G14" s="102">
        <f t="shared" si="0"/>
        <v>-26.507623283132098</v>
      </c>
      <c r="H14" s="102">
        <f t="shared" si="0"/>
        <v>-20.484582782013383</v>
      </c>
      <c r="I14" s="102">
        <f t="shared" si="0"/>
        <v>-4.858594838397803</v>
      </c>
      <c r="J14" s="102">
        <f t="shared" si="0"/>
        <v>-20.342125701441187</v>
      </c>
    </row>
    <row r="15" spans="2:10" ht="12.75">
      <c r="B15" s="191" t="s">
        <v>160</v>
      </c>
      <c r="C15" s="103">
        <f>C12-C11</f>
        <v>-1493840.6000000015</v>
      </c>
      <c r="D15" s="104">
        <f aca="true" t="shared" si="1" ref="D15:J15">D12-D11</f>
        <v>-34877</v>
      </c>
      <c r="E15" s="105">
        <f t="shared" si="1"/>
        <v>1217795.8999999994</v>
      </c>
      <c r="F15" s="44">
        <f t="shared" si="1"/>
        <v>-1932.7000000000007</v>
      </c>
      <c r="G15" s="44">
        <f t="shared" si="1"/>
        <v>-461263.5</v>
      </c>
      <c r="H15" s="44">
        <f t="shared" si="1"/>
        <v>-769444.5</v>
      </c>
      <c r="I15" s="44">
        <f t="shared" si="1"/>
        <v>-4683.699999999997</v>
      </c>
      <c r="J15" s="44">
        <f t="shared" si="1"/>
        <v>-15348.5</v>
      </c>
    </row>
    <row r="17" spans="1:2" ht="12.75">
      <c r="A17" s="26"/>
      <c r="B17" s="225" t="s">
        <v>346</v>
      </c>
    </row>
    <row r="19" spans="2:10" ht="12.75">
      <c r="B19" s="415" t="s">
        <v>173</v>
      </c>
      <c r="C19" s="415" t="s">
        <v>174</v>
      </c>
      <c r="D19" s="427" t="s">
        <v>171</v>
      </c>
      <c r="E19" s="428"/>
      <c r="F19" s="428"/>
      <c r="G19" s="428"/>
      <c r="H19" s="428"/>
      <c r="I19" s="428"/>
      <c r="J19" s="429"/>
    </row>
    <row r="20" spans="2:10" ht="12.75">
      <c r="B20" s="437"/>
      <c r="C20" s="437"/>
      <c r="D20" s="415" t="s">
        <v>175</v>
      </c>
      <c r="E20" s="417" t="s">
        <v>182</v>
      </c>
      <c r="F20" s="417" t="s">
        <v>183</v>
      </c>
      <c r="G20" s="417" t="s">
        <v>172</v>
      </c>
      <c r="H20" s="417" t="s">
        <v>184</v>
      </c>
      <c r="I20" s="417" t="s">
        <v>185</v>
      </c>
      <c r="J20" s="419" t="s">
        <v>186</v>
      </c>
    </row>
    <row r="21" spans="2:10" ht="19.5" customHeight="1">
      <c r="B21" s="416"/>
      <c r="C21" s="416"/>
      <c r="D21" s="416"/>
      <c r="E21" s="418"/>
      <c r="F21" s="418"/>
      <c r="G21" s="418"/>
      <c r="H21" s="418"/>
      <c r="I21" s="418"/>
      <c r="J21" s="358"/>
    </row>
    <row r="22" spans="2:10" ht="12.75">
      <c r="B22" s="213">
        <v>1988</v>
      </c>
      <c r="C22" s="43">
        <v>27282510.1</v>
      </c>
      <c r="D22" s="43">
        <v>16137264.3</v>
      </c>
      <c r="E22" s="43">
        <v>10862764.8</v>
      </c>
      <c r="F22" s="43">
        <v>811257.9</v>
      </c>
      <c r="G22" s="43">
        <v>2791676.4</v>
      </c>
      <c r="H22" s="43">
        <v>1407263.4</v>
      </c>
      <c r="I22" s="43">
        <v>264301.8</v>
      </c>
      <c r="J22" s="98"/>
    </row>
    <row r="23" spans="2:10" ht="12.75">
      <c r="B23" s="213">
        <v>2002</v>
      </c>
      <c r="C23" s="711">
        <v>25788669.5</v>
      </c>
      <c r="D23" s="711">
        <v>14678300.7</v>
      </c>
      <c r="E23" s="711">
        <v>10406707.1</v>
      </c>
      <c r="F23" s="711">
        <v>793110.7</v>
      </c>
      <c r="G23" s="711">
        <v>1807170.2</v>
      </c>
      <c r="H23" s="711">
        <v>1417367.8</v>
      </c>
      <c r="I23" s="711">
        <v>233037.8</v>
      </c>
      <c r="J23" s="711">
        <v>20907.1</v>
      </c>
    </row>
    <row r="24" spans="2:10" ht="12.75">
      <c r="B24" s="272"/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191" t="s">
        <v>166</v>
      </c>
      <c r="C25" s="99">
        <f>(C23-C22)/C22*100</f>
        <v>-5.4754514688148195</v>
      </c>
      <c r="D25" s="100">
        <f aca="true" t="shared" si="2" ref="D25:I25">(D23-D22)/D22*100</f>
        <v>-9.040959935197947</v>
      </c>
      <c r="E25" s="102">
        <f t="shared" si="2"/>
        <v>-4.198357493664974</v>
      </c>
      <c r="F25" s="102">
        <f t="shared" si="2"/>
        <v>-2.236921205944505</v>
      </c>
      <c r="G25" s="102">
        <f t="shared" si="2"/>
        <v>-35.265770774864876</v>
      </c>
      <c r="H25" s="102">
        <f t="shared" si="2"/>
        <v>0.7180176788510338</v>
      </c>
      <c r="I25" s="102">
        <f t="shared" si="2"/>
        <v>-11.828901657120761</v>
      </c>
      <c r="J25" s="102"/>
    </row>
    <row r="26" spans="2:10" ht="12.75">
      <c r="B26" s="191" t="s">
        <v>160</v>
      </c>
      <c r="C26" s="103">
        <f>C23-C22</f>
        <v>-1493840.6000000015</v>
      </c>
      <c r="D26" s="104">
        <f aca="true" t="shared" si="3" ref="D26:J26">D23-D22</f>
        <v>-1458963.6000000015</v>
      </c>
      <c r="E26" s="44">
        <f t="shared" si="3"/>
        <v>-456057.7000000011</v>
      </c>
      <c r="F26" s="44">
        <f t="shared" si="3"/>
        <v>-18147.20000000007</v>
      </c>
      <c r="G26" s="44">
        <f t="shared" si="3"/>
        <v>-984506.2</v>
      </c>
      <c r="H26" s="44">
        <f t="shared" si="3"/>
        <v>10104.40000000014</v>
      </c>
      <c r="I26" s="44">
        <f t="shared" si="3"/>
        <v>-31264</v>
      </c>
      <c r="J26" s="44">
        <f t="shared" si="3"/>
        <v>20907.1</v>
      </c>
    </row>
    <row r="28" ht="12.75">
      <c r="B28" s="225" t="s">
        <v>346</v>
      </c>
    </row>
    <row r="31" ht="12.75">
      <c r="B31" s="26" t="s">
        <v>187</v>
      </c>
    </row>
  </sheetData>
  <mergeCells count="18">
    <mergeCell ref="B19:B21"/>
    <mergeCell ref="C19:C21"/>
    <mergeCell ref="B8:B10"/>
    <mergeCell ref="C8:C10"/>
    <mergeCell ref="D8:J8"/>
    <mergeCell ref="D9:D10"/>
    <mergeCell ref="E9:F9"/>
    <mergeCell ref="G9:H9"/>
    <mergeCell ref="I9:I10"/>
    <mergeCell ref="J9:J10"/>
    <mergeCell ref="D19:J19"/>
    <mergeCell ref="D20:D21"/>
    <mergeCell ref="E20:E21"/>
    <mergeCell ref="F20:F21"/>
    <mergeCell ref="G20:G21"/>
    <mergeCell ref="H20:H21"/>
    <mergeCell ref="I20:I21"/>
    <mergeCell ref="J20:J21"/>
  </mergeCells>
  <printOptions/>
  <pageMargins left="0.75" right="0.75" top="1" bottom="1" header="0" footer="0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D14" sqref="D14"/>
    </sheetView>
  </sheetViews>
  <sheetFormatPr defaultColWidth="11.421875" defaultRowHeight="12.75"/>
  <cols>
    <col min="2" max="2" width="13.7109375" style="0" customWidth="1"/>
  </cols>
  <sheetData>
    <row r="3" ht="12.75">
      <c r="A3" s="15" t="s">
        <v>404</v>
      </c>
    </row>
    <row r="5" ht="12.75">
      <c r="E5" s="5"/>
    </row>
    <row r="6" spans="2:5" ht="13.5" thickBot="1">
      <c r="B6" s="30"/>
      <c r="C6" s="62"/>
      <c r="D6" s="62"/>
      <c r="E6" s="62"/>
    </row>
    <row r="7" spans="1:11" ht="23.25" thickBot="1">
      <c r="A7" s="66" t="s">
        <v>189</v>
      </c>
      <c r="B7" s="333" t="s">
        <v>444</v>
      </c>
      <c r="C7" s="332" t="s">
        <v>443</v>
      </c>
      <c r="D7" s="118" t="s">
        <v>218</v>
      </c>
      <c r="E7" s="336" t="s">
        <v>190</v>
      </c>
      <c r="F7" s="337" t="s">
        <v>191</v>
      </c>
      <c r="G7" s="337" t="s">
        <v>192</v>
      </c>
      <c r="H7" s="337" t="s">
        <v>193</v>
      </c>
      <c r="I7" s="337" t="s">
        <v>194</v>
      </c>
      <c r="J7" s="337" t="s">
        <v>195</v>
      </c>
      <c r="K7" s="337" t="s">
        <v>196</v>
      </c>
    </row>
    <row r="8" spans="1:11" ht="12.75">
      <c r="A8" s="508">
        <v>2002</v>
      </c>
      <c r="B8" s="334" t="s">
        <v>204</v>
      </c>
      <c r="C8" s="724">
        <v>37841</v>
      </c>
      <c r="D8" s="713"/>
      <c r="E8" s="67">
        <v>7344</v>
      </c>
      <c r="F8" s="69">
        <v>6166</v>
      </c>
      <c r="G8" s="69">
        <v>7482</v>
      </c>
      <c r="H8" s="69">
        <v>5888</v>
      </c>
      <c r="I8" s="69">
        <v>3164</v>
      </c>
      <c r="J8" s="69">
        <v>2762</v>
      </c>
      <c r="K8" s="69">
        <v>1524</v>
      </c>
    </row>
    <row r="9" spans="1:11" ht="13.5" thickBot="1">
      <c r="A9" s="435"/>
      <c r="B9" s="335" t="s">
        <v>205</v>
      </c>
      <c r="C9" s="725">
        <v>16611648</v>
      </c>
      <c r="D9" s="714"/>
      <c r="E9" s="68">
        <v>193720</v>
      </c>
      <c r="F9" s="70">
        <v>469410</v>
      </c>
      <c r="G9" s="70">
        <v>1147697</v>
      </c>
      <c r="H9" s="70">
        <v>1676221</v>
      </c>
      <c r="I9" s="70">
        <v>1414904</v>
      </c>
      <c r="J9" s="70">
        <v>1808479</v>
      </c>
      <c r="K9" s="70">
        <v>1404854</v>
      </c>
    </row>
    <row r="10" spans="3:4" ht="13.5" thickBot="1">
      <c r="C10" s="62"/>
      <c r="D10" s="62"/>
    </row>
    <row r="11" spans="3:11" ht="13.5" thickBot="1">
      <c r="C11" s="62"/>
      <c r="D11" s="722"/>
      <c r="E11" s="723" t="s">
        <v>197</v>
      </c>
      <c r="F11" s="337" t="s">
        <v>198</v>
      </c>
      <c r="G11" s="721" t="s">
        <v>199</v>
      </c>
      <c r="H11" s="721" t="s">
        <v>200</v>
      </c>
      <c r="I11" s="721" t="s">
        <v>201</v>
      </c>
      <c r="J11" s="721" t="s">
        <v>202</v>
      </c>
      <c r="K11" s="338" t="s">
        <v>203</v>
      </c>
    </row>
    <row r="12" spans="3:11" ht="12.75">
      <c r="C12" s="62"/>
      <c r="D12" s="722"/>
      <c r="E12" s="715">
        <v>1502</v>
      </c>
      <c r="F12" s="719">
        <v>672</v>
      </c>
      <c r="G12" s="720">
        <v>683</v>
      </c>
      <c r="H12" s="720">
        <v>269</v>
      </c>
      <c r="I12" s="720">
        <v>238</v>
      </c>
      <c r="J12" s="720">
        <v>84</v>
      </c>
      <c r="K12" s="720">
        <v>63</v>
      </c>
    </row>
    <row r="13" spans="1:11" ht="13.5" thickBot="1">
      <c r="A13" s="33"/>
      <c r="C13" s="62"/>
      <c r="D13" s="722"/>
      <c r="E13" s="717">
        <v>1943342</v>
      </c>
      <c r="F13" s="718">
        <v>1221564</v>
      </c>
      <c r="G13" s="71">
        <v>1734733</v>
      </c>
      <c r="H13" s="71">
        <v>986042</v>
      </c>
      <c r="I13" s="71">
        <v>1211313</v>
      </c>
      <c r="J13" s="71">
        <v>589883</v>
      </c>
      <c r="K13" s="64">
        <v>809486</v>
      </c>
    </row>
    <row r="14" spans="5:6" ht="12.75">
      <c r="E14" s="26"/>
      <c r="F14" s="225" t="s">
        <v>334</v>
      </c>
    </row>
    <row r="15" ht="12.75">
      <c r="F15" s="161"/>
    </row>
    <row r="16" ht="12.75">
      <c r="A16" s="15" t="s">
        <v>403</v>
      </c>
    </row>
    <row r="17" ht="12.75">
      <c r="A17" s="15" t="s">
        <v>380</v>
      </c>
    </row>
    <row r="18" ht="13.5" thickBot="1"/>
    <row r="19" spans="1:10" ht="23.25" thickBot="1">
      <c r="A19" s="440" t="s">
        <v>206</v>
      </c>
      <c r="B19" s="441"/>
      <c r="C19" s="118" t="s">
        <v>218</v>
      </c>
      <c r="D19" s="116" t="s">
        <v>190</v>
      </c>
      <c r="E19" s="116" t="s">
        <v>207</v>
      </c>
      <c r="F19" s="116" t="s">
        <v>208</v>
      </c>
      <c r="G19" s="116" t="s">
        <v>209</v>
      </c>
      <c r="H19" s="116" t="s">
        <v>210</v>
      </c>
      <c r="I19" s="116" t="s">
        <v>211</v>
      </c>
      <c r="J19" s="117" t="s">
        <v>212</v>
      </c>
    </row>
    <row r="20" spans="1:10" ht="12.75">
      <c r="A20" s="119" t="s">
        <v>213</v>
      </c>
      <c r="B20" s="120"/>
      <c r="C20" s="505"/>
      <c r="D20" s="40">
        <v>16356</v>
      </c>
      <c r="E20" s="40">
        <v>26707</v>
      </c>
      <c r="F20" s="40">
        <v>37592</v>
      </c>
      <c r="G20" s="40">
        <v>48111</v>
      </c>
      <c r="H20" s="40">
        <v>52681</v>
      </c>
      <c r="I20" s="40">
        <v>54918</v>
      </c>
      <c r="J20" s="111">
        <v>56153</v>
      </c>
    </row>
    <row r="21" spans="1:10" ht="12.75">
      <c r="A21" s="121" t="s">
        <v>214</v>
      </c>
      <c r="B21" s="122"/>
      <c r="C21" s="506"/>
      <c r="D21" s="42">
        <v>414123</v>
      </c>
      <c r="E21" s="42">
        <v>1185621</v>
      </c>
      <c r="F21" s="42">
        <v>2772385</v>
      </c>
      <c r="G21" s="42">
        <v>6100819</v>
      </c>
      <c r="H21" s="42">
        <v>9296443</v>
      </c>
      <c r="I21" s="42">
        <v>12385805</v>
      </c>
      <c r="J21" s="112">
        <v>16833707</v>
      </c>
    </row>
    <row r="22" spans="1:10" ht="12.75">
      <c r="A22" s="121" t="s">
        <v>215</v>
      </c>
      <c r="B22" s="122"/>
      <c r="C22" s="506"/>
      <c r="D22" s="106">
        <v>29.12756219614268</v>
      </c>
      <c r="E22" s="106">
        <v>47.5611276334301</v>
      </c>
      <c r="F22" s="106">
        <v>66.94566630456076</v>
      </c>
      <c r="G22" s="106">
        <v>85.67841433227076</v>
      </c>
      <c r="H22" s="106">
        <v>93.81689313126637</v>
      </c>
      <c r="I22" s="106">
        <v>97.80065179064343</v>
      </c>
      <c r="J22" s="113">
        <v>100</v>
      </c>
    </row>
    <row r="23" spans="1:10" ht="13.5" thickBot="1">
      <c r="A23" s="123" t="s">
        <v>216</v>
      </c>
      <c r="B23" s="124"/>
      <c r="C23" s="507"/>
      <c r="D23" s="114">
        <v>2.4600820247138673</v>
      </c>
      <c r="E23" s="114">
        <v>7.043136725618428</v>
      </c>
      <c r="F23" s="114">
        <v>16.46924827668677</v>
      </c>
      <c r="G23" s="114">
        <v>36.24168461527814</v>
      </c>
      <c r="H23" s="114">
        <v>55.225168170029335</v>
      </c>
      <c r="I23" s="114">
        <v>73.57740633123767</v>
      </c>
      <c r="J23" s="115">
        <v>100</v>
      </c>
    </row>
    <row r="24" spans="1:10" ht="23.25" thickBot="1">
      <c r="A24" s="440" t="s">
        <v>217</v>
      </c>
      <c r="B24" s="441"/>
      <c r="C24" s="118" t="s">
        <v>218</v>
      </c>
      <c r="D24" s="116" t="s">
        <v>190</v>
      </c>
      <c r="E24" s="116" t="s">
        <v>207</v>
      </c>
      <c r="F24" s="116" t="s">
        <v>208</v>
      </c>
      <c r="G24" s="116" t="s">
        <v>209</v>
      </c>
      <c r="H24" s="116" t="s">
        <v>210</v>
      </c>
      <c r="I24" s="116" t="s">
        <v>211</v>
      </c>
      <c r="J24" s="117" t="s">
        <v>212</v>
      </c>
    </row>
    <row r="25" spans="1:10" ht="12.75">
      <c r="A25" s="119" t="s">
        <v>213</v>
      </c>
      <c r="B25" s="120"/>
      <c r="C25" s="505"/>
      <c r="D25" s="40">
        <v>7344</v>
      </c>
      <c r="E25" s="40">
        <v>13510</v>
      </c>
      <c r="F25" s="40">
        <v>20992</v>
      </c>
      <c r="G25" s="40">
        <v>30044</v>
      </c>
      <c r="H25" s="40">
        <v>34330</v>
      </c>
      <c r="I25" s="40">
        <v>36504</v>
      </c>
      <c r="J25" s="111">
        <v>37841</v>
      </c>
    </row>
    <row r="26" spans="1:10" ht="12.75">
      <c r="A26" s="121" t="s">
        <v>214</v>
      </c>
      <c r="B26" s="122"/>
      <c r="C26" s="506"/>
      <c r="D26" s="42">
        <v>193720</v>
      </c>
      <c r="E26" s="42">
        <v>663130</v>
      </c>
      <c r="F26" s="42">
        <v>1810827</v>
      </c>
      <c r="G26" s="42">
        <v>4901952</v>
      </c>
      <c r="H26" s="42">
        <v>8115285</v>
      </c>
      <c r="I26" s="42">
        <v>11280191</v>
      </c>
      <c r="J26" s="112">
        <v>16611648</v>
      </c>
    </row>
    <row r="27" spans="1:10" ht="12.75">
      <c r="A27" s="121" t="s">
        <v>215</v>
      </c>
      <c r="B27" s="122"/>
      <c r="C27" s="506"/>
      <c r="D27" s="106">
        <v>19.40752094289263</v>
      </c>
      <c r="E27" s="106">
        <v>35.702016331492295</v>
      </c>
      <c r="F27" s="106">
        <v>55.474221082952354</v>
      </c>
      <c r="G27" s="106">
        <v>79.39536481594038</v>
      </c>
      <c r="H27" s="106">
        <v>90.72170397188235</v>
      </c>
      <c r="I27" s="106">
        <v>96.46679527496632</v>
      </c>
      <c r="J27" s="113">
        <v>100</v>
      </c>
    </row>
    <row r="28" spans="1:10" ht="13.5" thickBot="1">
      <c r="A28" s="123" t="s">
        <v>216</v>
      </c>
      <c r="B28" s="124"/>
      <c r="C28" s="507"/>
      <c r="D28" s="114">
        <v>1.166169666007852</v>
      </c>
      <c r="E28" s="114">
        <v>3.991957932169042</v>
      </c>
      <c r="F28" s="114">
        <v>10.900947335267398</v>
      </c>
      <c r="G28" s="114">
        <v>29.509125163258936</v>
      </c>
      <c r="H28" s="114">
        <v>48.85297954784498</v>
      </c>
      <c r="I28" s="114">
        <v>67.90530957554603</v>
      </c>
      <c r="J28" s="115">
        <v>100</v>
      </c>
    </row>
    <row r="29" ht="12.75">
      <c r="B29" s="509" t="s">
        <v>346</v>
      </c>
    </row>
    <row r="31" ht="12.75">
      <c r="E31" s="26"/>
    </row>
  </sheetData>
  <mergeCells count="5">
    <mergeCell ref="A8:A9"/>
    <mergeCell ref="A24:B24"/>
    <mergeCell ref="A19:B19"/>
    <mergeCell ref="C20:C23"/>
    <mergeCell ref="C25:C28"/>
  </mergeCells>
  <printOptions/>
  <pageMargins left="0.75" right="0.75" top="1" bottom="1" header="0" footer="0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44">
      <selection activeCell="D43" sqref="D43:G43"/>
    </sheetView>
  </sheetViews>
  <sheetFormatPr defaultColWidth="11.421875" defaultRowHeight="12.75"/>
  <cols>
    <col min="2" max="2" width="17.28125" style="0" customWidth="1"/>
  </cols>
  <sheetData>
    <row r="3" ht="12.75">
      <c r="A3" s="15" t="s">
        <v>413</v>
      </c>
    </row>
    <row r="4" ht="12.75">
      <c r="A4" s="15"/>
    </row>
    <row r="5" ht="12.75">
      <c r="A5" s="125" t="s">
        <v>368</v>
      </c>
    </row>
    <row r="6" spans="1:7" ht="12.75">
      <c r="A6" s="15"/>
      <c r="G6" s="26"/>
    </row>
    <row r="7" ht="13.5" thickBot="1">
      <c r="A7" s="26"/>
    </row>
    <row r="8" spans="1:10" ht="12.75">
      <c r="A8" s="442" t="s">
        <v>266</v>
      </c>
      <c r="B8" s="444" t="s">
        <v>175</v>
      </c>
      <c r="C8" s="726" t="s">
        <v>318</v>
      </c>
      <c r="D8" s="726"/>
      <c r="E8" s="726"/>
      <c r="F8" s="726"/>
      <c r="G8" s="726"/>
      <c r="H8" s="726"/>
      <c r="I8" s="726"/>
      <c r="J8" s="727"/>
    </row>
    <row r="9" spans="1:10" ht="33.75">
      <c r="A9" s="443"/>
      <c r="B9" s="445"/>
      <c r="C9" s="339" t="s">
        <v>314</v>
      </c>
      <c r="D9" s="339" t="s">
        <v>313</v>
      </c>
      <c r="E9" s="339" t="s">
        <v>319</v>
      </c>
      <c r="F9" s="340" t="s">
        <v>320</v>
      </c>
      <c r="G9" s="339" t="s">
        <v>321</v>
      </c>
      <c r="H9" s="339" t="s">
        <v>322</v>
      </c>
      <c r="I9" s="339" t="s">
        <v>323</v>
      </c>
      <c r="J9" s="346" t="s">
        <v>324</v>
      </c>
    </row>
    <row r="10" spans="1:10" ht="12.75">
      <c r="A10" s="347" t="s">
        <v>229</v>
      </c>
      <c r="B10" s="35">
        <v>39104</v>
      </c>
      <c r="C10" s="35">
        <v>12681</v>
      </c>
      <c r="D10" s="38">
        <v>448</v>
      </c>
      <c r="E10" s="35">
        <v>2021</v>
      </c>
      <c r="F10" s="341">
        <v>1263</v>
      </c>
      <c r="G10" s="38">
        <v>94</v>
      </c>
      <c r="H10" s="38">
        <v>569</v>
      </c>
      <c r="I10" s="38">
        <v>13</v>
      </c>
      <c r="J10" s="348">
        <v>15</v>
      </c>
    </row>
    <row r="11" spans="1:10" ht="13.5" thickBot="1">
      <c r="A11" s="349" t="s">
        <v>169</v>
      </c>
      <c r="B11" s="350">
        <v>16611648</v>
      </c>
      <c r="C11" s="350">
        <v>3004368</v>
      </c>
      <c r="D11" s="350">
        <v>83564</v>
      </c>
      <c r="E11" s="350">
        <v>761062</v>
      </c>
      <c r="F11" s="351">
        <v>310529</v>
      </c>
      <c r="G11" s="350">
        <v>62564</v>
      </c>
      <c r="H11" s="350">
        <v>72862</v>
      </c>
      <c r="I11" s="350">
        <v>2209</v>
      </c>
      <c r="J11" s="352">
        <v>2745</v>
      </c>
    </row>
    <row r="12" spans="1:10" ht="12.7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33.75" customHeight="1">
      <c r="A13" s="148"/>
      <c r="B13" s="230"/>
      <c r="C13" s="34" t="s">
        <v>325</v>
      </c>
      <c r="D13" s="34" t="s">
        <v>326</v>
      </c>
      <c r="E13" s="34" t="s">
        <v>327</v>
      </c>
      <c r="F13" s="34" t="s">
        <v>369</v>
      </c>
      <c r="G13" s="148"/>
      <c r="H13" s="148"/>
      <c r="I13" s="148"/>
      <c r="J13" s="148"/>
    </row>
    <row r="14" spans="1:10" ht="12.75">
      <c r="A14" s="148"/>
      <c r="B14" s="230"/>
      <c r="C14" s="35">
        <v>771</v>
      </c>
      <c r="D14" s="35">
        <v>1102</v>
      </c>
      <c r="E14" s="35">
        <v>57</v>
      </c>
      <c r="F14" s="35">
        <v>91</v>
      </c>
      <c r="G14" s="148"/>
      <c r="H14" s="148"/>
      <c r="I14" s="148"/>
      <c r="J14" s="148"/>
    </row>
    <row r="15" spans="1:10" ht="13.5" thickBot="1">
      <c r="A15" s="148"/>
      <c r="B15" s="27"/>
      <c r="C15" s="109"/>
      <c r="D15" s="353"/>
      <c r="E15" s="109"/>
      <c r="F15" s="109"/>
      <c r="G15" s="109"/>
      <c r="H15" s="109"/>
      <c r="I15" s="148"/>
      <c r="J15" s="148"/>
    </row>
    <row r="16" spans="1:10" ht="12.75">
      <c r="A16" s="148"/>
      <c r="B16" s="27"/>
      <c r="C16" s="728" t="s">
        <v>328</v>
      </c>
      <c r="D16" s="729"/>
      <c r="E16" s="729"/>
      <c r="F16" s="729"/>
      <c r="G16" s="729"/>
      <c r="H16" s="730" t="s">
        <v>329</v>
      </c>
      <c r="I16" s="109"/>
      <c r="J16" s="148"/>
    </row>
    <row r="17" spans="1:10" ht="22.5">
      <c r="A17" s="148"/>
      <c r="B17" s="109"/>
      <c r="C17" s="342" t="s">
        <v>330</v>
      </c>
      <c r="D17" s="343" t="s">
        <v>315</v>
      </c>
      <c r="E17" s="343" t="s">
        <v>331</v>
      </c>
      <c r="F17" s="343" t="s">
        <v>332</v>
      </c>
      <c r="G17" s="344" t="s">
        <v>333</v>
      </c>
      <c r="H17" s="731"/>
      <c r="I17" s="109"/>
      <c r="J17" s="148"/>
    </row>
    <row r="18" spans="1:10" ht="12.75">
      <c r="A18" s="148"/>
      <c r="B18" s="148"/>
      <c r="C18" s="170">
        <v>4977</v>
      </c>
      <c r="D18" s="35">
        <v>10301</v>
      </c>
      <c r="E18" s="35">
        <v>4066</v>
      </c>
      <c r="F18" s="38">
        <v>206</v>
      </c>
      <c r="G18" s="345">
        <v>1853</v>
      </c>
      <c r="H18" s="348">
        <v>597</v>
      </c>
      <c r="I18" s="148"/>
      <c r="J18" s="148"/>
    </row>
    <row r="19" spans="1:10" ht="13.5" thickBot="1">
      <c r="A19" s="148"/>
      <c r="B19" s="148"/>
      <c r="C19" s="354">
        <v>1814111</v>
      </c>
      <c r="D19" s="350">
        <v>5707555</v>
      </c>
      <c r="E19" s="350">
        <v>2875069</v>
      </c>
      <c r="F19" s="350">
        <v>135091</v>
      </c>
      <c r="G19" s="355">
        <v>1119650</v>
      </c>
      <c r="H19" s="352">
        <v>660269</v>
      </c>
      <c r="I19" s="148"/>
      <c r="J19" s="148"/>
    </row>
    <row r="20" spans="3:8" ht="12.75">
      <c r="C20" s="32" t="s">
        <v>334</v>
      </c>
      <c r="D20" s="146"/>
      <c r="E20" s="143"/>
      <c r="F20" s="143"/>
      <c r="G20" s="143"/>
      <c r="H20" s="143"/>
    </row>
    <row r="21" spans="3:8" ht="12.75">
      <c r="C21" s="32"/>
      <c r="D21" s="146"/>
      <c r="E21" s="143"/>
      <c r="F21" s="143"/>
      <c r="G21" s="143"/>
      <c r="H21" s="143"/>
    </row>
    <row r="22" spans="1:8" ht="12.75">
      <c r="A22" s="611" t="s">
        <v>381</v>
      </c>
      <c r="C22" s="32"/>
      <c r="D22" s="146"/>
      <c r="E22" s="143"/>
      <c r="F22" s="143"/>
      <c r="G22" s="143"/>
      <c r="H22" s="143"/>
    </row>
    <row r="24" ht="12.75">
      <c r="A24" s="612" t="s">
        <v>421</v>
      </c>
    </row>
    <row r="25" ht="12.75">
      <c r="A25" t="s">
        <v>415</v>
      </c>
    </row>
    <row r="26" ht="12.75">
      <c r="A26" t="s">
        <v>414</v>
      </c>
    </row>
    <row r="28" ht="12.75">
      <c r="A28" t="s">
        <v>417</v>
      </c>
    </row>
    <row r="29" ht="12.75">
      <c r="A29" t="s">
        <v>416</v>
      </c>
    </row>
    <row r="30" ht="12.75">
      <c r="A30" t="s">
        <v>418</v>
      </c>
    </row>
    <row r="35" ht="12.75">
      <c r="B35" t="s">
        <v>382</v>
      </c>
    </row>
    <row r="38" ht="13.5" thickBot="1"/>
    <row r="39" spans="3:7" ht="12.75">
      <c r="C39" s="448" t="s">
        <v>309</v>
      </c>
      <c r="D39" s="446" t="s">
        <v>310</v>
      </c>
      <c r="E39" s="450" t="s">
        <v>445</v>
      </c>
      <c r="F39" s="452" t="s">
        <v>311</v>
      </c>
      <c r="G39" s="446" t="s">
        <v>312</v>
      </c>
    </row>
    <row r="40" spans="3:7" ht="32.25" customHeight="1" thickBot="1">
      <c r="C40" s="449"/>
      <c r="D40" s="447"/>
      <c r="E40" s="451"/>
      <c r="F40" s="453"/>
      <c r="G40" s="447"/>
    </row>
    <row r="41" spans="3:7" ht="12.75">
      <c r="C41" s="253" t="s">
        <v>313</v>
      </c>
      <c r="D41" s="145">
        <v>448</v>
      </c>
      <c r="E41" s="49">
        <v>84</v>
      </c>
      <c r="F41" s="49">
        <v>67</v>
      </c>
      <c r="G41" s="169">
        <v>13</v>
      </c>
    </row>
    <row r="42" spans="3:7" ht="12.75">
      <c r="C42" s="356" t="s">
        <v>314</v>
      </c>
      <c r="D42" s="228">
        <v>12681</v>
      </c>
      <c r="E42" s="35">
        <v>5589</v>
      </c>
      <c r="F42" s="35">
        <v>4055</v>
      </c>
      <c r="G42" s="171">
        <v>276</v>
      </c>
    </row>
    <row r="43" spans="3:7" ht="36.75" customHeight="1" thickBot="1">
      <c r="C43" s="357" t="s">
        <v>447</v>
      </c>
      <c r="D43" s="759">
        <f>D42+D41</f>
        <v>13129</v>
      </c>
      <c r="E43" s="753">
        <f>E42+E41</f>
        <v>5673</v>
      </c>
      <c r="F43" s="753">
        <f>F42+F41</f>
        <v>4122</v>
      </c>
      <c r="G43" s="760">
        <f>G42+G41</f>
        <v>289</v>
      </c>
    </row>
    <row r="44" spans="3:7" ht="22.5">
      <c r="C44" s="253" t="s">
        <v>315</v>
      </c>
      <c r="D44" s="228">
        <v>10301</v>
      </c>
      <c r="E44" s="35">
        <v>5965</v>
      </c>
      <c r="F44" s="35">
        <v>4523</v>
      </c>
      <c r="G44" s="171">
        <v>459</v>
      </c>
    </row>
    <row r="45" spans="3:7" ht="22.5">
      <c r="C45" s="356" t="s">
        <v>316</v>
      </c>
      <c r="D45" s="228">
        <v>4066</v>
      </c>
      <c r="E45" s="35">
        <v>2423</v>
      </c>
      <c r="F45" s="35">
        <v>1838</v>
      </c>
      <c r="G45" s="171">
        <v>219</v>
      </c>
    </row>
    <row r="46" spans="3:7" ht="22.5" customHeight="1" thickBot="1">
      <c r="C46" s="357" t="s">
        <v>317</v>
      </c>
      <c r="D46" s="229">
        <f>D45+D44</f>
        <v>14367</v>
      </c>
      <c r="E46" s="226">
        <f>E45+E44</f>
        <v>8388</v>
      </c>
      <c r="F46" s="226">
        <f>F45+F44</f>
        <v>6361</v>
      </c>
      <c r="G46" s="227">
        <f>G45+G44</f>
        <v>678</v>
      </c>
    </row>
    <row r="49" ht="12.75">
      <c r="B49" t="s">
        <v>383</v>
      </c>
    </row>
    <row r="51" ht="12.75">
      <c r="B51" s="36" t="s">
        <v>419</v>
      </c>
    </row>
    <row r="52" ht="12.75">
      <c r="B52" s="36" t="s">
        <v>420</v>
      </c>
    </row>
    <row r="54" ht="12.75">
      <c r="B54" t="s">
        <v>422</v>
      </c>
    </row>
  </sheetData>
  <mergeCells count="10">
    <mergeCell ref="G39:G40"/>
    <mergeCell ref="C39:C40"/>
    <mergeCell ref="D39:D40"/>
    <mergeCell ref="E39:E40"/>
    <mergeCell ref="F39:F40"/>
    <mergeCell ref="A8:A9"/>
    <mergeCell ref="B8:B9"/>
    <mergeCell ref="C8:J8"/>
    <mergeCell ref="C16:G16"/>
    <mergeCell ref="H16:H17"/>
  </mergeCells>
  <printOptions/>
  <pageMargins left="0.75" right="0.75" top="1" bottom="1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2007-11-28T14:23:18Z</cp:lastPrinted>
  <dcterms:created xsi:type="dcterms:W3CDTF">2007-10-08T22:40:14Z</dcterms:created>
  <dcterms:modified xsi:type="dcterms:W3CDTF">2007-11-28T14:27:46Z</dcterms:modified>
  <cp:category/>
  <cp:version/>
  <cp:contentType/>
  <cp:contentStatus/>
</cp:coreProperties>
</file>